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\07 RA RB\02 Prosesser\02 Avstemming\01 Avstemmingsmappen\2021\01 - Ordinær avstemmingsmappe\Til kundesidene\"/>
    </mc:Choice>
  </mc:AlternateContent>
  <xr:revisionPtr revIDLastSave="0" documentId="8_{5016D09E-AF81-4468-8F3D-4D001E8CD84B}" xr6:coauthVersionLast="45" xr6:coauthVersionMax="45" xr10:uidLastSave="{00000000-0000-0000-0000-000000000000}"/>
  <bookViews>
    <workbookView xWindow="2355" yWindow="2175" windowWidth="23670" windowHeight="15435" tabRatio="914" activeTab="3" xr2:uid="{00000000-000D-0000-FFFF-FFFF00000000}"/>
  </bookViews>
  <sheets>
    <sheet name="Innhold" sheetId="39" r:id="rId1"/>
    <sheet name="Firma" sheetId="70" state="hidden" r:id="rId2"/>
    <sheet name="Grunnlagsdata" sheetId="51" state="hidden" r:id="rId3"/>
    <sheet name="Avstemmingsoversikt" sheetId="46" r:id="rId4"/>
    <sheet name="Avstemmingskoder" sheetId="45" state="hidden" r:id="rId5"/>
    <sheet name="D6 Avstemming ordinær MVA" sheetId="65" r:id="rId6"/>
    <sheet name="D8 Årssammendrag ordinær MVA" sheetId="66" r:id="rId7"/>
    <sheet name="F2 Mellomregn. vs statsregn" sheetId="38" r:id="rId8"/>
  </sheets>
  <externalReferences>
    <externalReference r:id="rId9"/>
  </externalReferences>
  <definedNames>
    <definedName name="_xlnm._FilterDatabase" localSheetId="1" hidden="1">Firma!$A$1:$F$1</definedName>
    <definedName name="Avstemming_Forsystem_EFB_og_Unit4_ERP">Avstemmingsoversikt!#REF!</definedName>
    <definedName name="Avstemming_reskontro_mot_hovedbok_i_Unit4_ERP">Avstemmingsoversikt!#REF!</definedName>
    <definedName name="Avstemming_reskontro_SAP_FI_og_Unit4_ERP_hovedbok">Avstemmingsoversikt!#REF!</definedName>
    <definedName name="KundeNavn">'D6 Avstemming ordinær MVA'!#REF!</definedName>
    <definedName name="Kundenr">'D6 Avstemming ordinær MVA'!$A$5</definedName>
    <definedName name="_xlnm.Print_Area" localSheetId="3">Avstemmingsoversikt!$A$1:$P$21</definedName>
    <definedName name="_xlnm.Print_Area" localSheetId="0">Innhold!$A$1:$F$13</definedName>
    <definedName name="tbl_arts">'[1]B1 Rapportering til Statsregn'!$B$28:$B$1000</definedName>
    <definedName name="tbl_rappart">'[1]B1 Rapportering til Statsregn'!$E$28:$E$1000</definedName>
    <definedName name="tbl_rappstat">'[1]B1 Rapportering til Statsregn'!$D$28:$D$1000</definedName>
    <definedName name="tbl_rapptot">'[1]B1 Rapportering til Statsregn'!$D$28:$F$1000</definedName>
    <definedName name="tbl_stats">'[1]B1 Rapportering til Statsregn'!$A$28:$A$1000</definedName>
    <definedName name="tbl_total">'[1]B1 Rapportering til Statsregn'!$A$28:$C$1000</definedName>
    <definedName name="Utarbeider">'D6 Avstemming ordinær MVA'!#REF!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46" l="1"/>
  <c r="L5" i="46"/>
  <c r="J5" i="46"/>
  <c r="B4" i="46"/>
  <c r="G5" i="46"/>
  <c r="M34" i="66" l="1"/>
  <c r="A7" i="46" l="1"/>
  <c r="B4" i="38" l="1"/>
  <c r="B4" i="65"/>
  <c r="B4" i="66"/>
  <c r="F13" i="46" l="1"/>
  <c r="H13" i="46"/>
  <c r="J13" i="46"/>
  <c r="L13" i="46"/>
  <c r="N13" i="46"/>
  <c r="P13" i="46"/>
  <c r="P14" i="46"/>
  <c r="B14" i="46"/>
  <c r="B13" i="46"/>
  <c r="I50" i="66"/>
  <c r="I51" i="66" s="1"/>
  <c r="H50" i="66"/>
  <c r="H51" i="66" s="1"/>
  <c r="G50" i="66"/>
  <c r="G51" i="66" s="1"/>
  <c r="F50" i="66"/>
  <c r="F51" i="66" s="1"/>
  <c r="E50" i="66"/>
  <c r="E51" i="66" s="1"/>
  <c r="D50" i="66"/>
  <c r="D51" i="66" s="1"/>
  <c r="A50" i="66"/>
  <c r="K33" i="66"/>
  <c r="N33" i="66" s="1"/>
  <c r="I33" i="66"/>
  <c r="H33" i="66"/>
  <c r="G33" i="66"/>
  <c r="F33" i="66"/>
  <c r="E33" i="66"/>
  <c r="D33" i="66"/>
  <c r="K32" i="66"/>
  <c r="N32" i="66" s="1"/>
  <c r="I32" i="66"/>
  <c r="H32" i="66"/>
  <c r="G32" i="66"/>
  <c r="F32" i="66"/>
  <c r="E32" i="66"/>
  <c r="D32" i="66"/>
  <c r="K31" i="66"/>
  <c r="N31" i="66" s="1"/>
  <c r="I31" i="66"/>
  <c r="H31" i="66"/>
  <c r="G31" i="66"/>
  <c r="F31" i="66"/>
  <c r="E31" i="66"/>
  <c r="D31" i="66"/>
  <c r="K30" i="66"/>
  <c r="N30" i="66" s="1"/>
  <c r="I30" i="66"/>
  <c r="H30" i="66"/>
  <c r="G30" i="66"/>
  <c r="F30" i="66"/>
  <c r="E30" i="66"/>
  <c r="D30" i="66"/>
  <c r="K29" i="66"/>
  <c r="N29" i="66" s="1"/>
  <c r="I29" i="66"/>
  <c r="H29" i="66"/>
  <c r="G29" i="66"/>
  <c r="F29" i="66"/>
  <c r="E29" i="66"/>
  <c r="D29" i="66"/>
  <c r="K27" i="66"/>
  <c r="N27" i="66" s="1"/>
  <c r="K26" i="66"/>
  <c r="N26" i="66" s="1"/>
  <c r="K25" i="66"/>
  <c r="N25" i="66" s="1"/>
  <c r="K24" i="66"/>
  <c r="N24" i="66" s="1"/>
  <c r="K22" i="66"/>
  <c r="N22" i="66" s="1"/>
  <c r="K20" i="66"/>
  <c r="N20" i="66" s="1"/>
  <c r="K19" i="66"/>
  <c r="N19" i="66" s="1"/>
  <c r="K18" i="66"/>
  <c r="N18" i="66" s="1"/>
  <c r="K17" i="66"/>
  <c r="N17" i="66" s="1"/>
  <c r="K15" i="66"/>
  <c r="N15" i="66" s="1"/>
  <c r="K13" i="66"/>
  <c r="N13" i="66" s="1"/>
  <c r="K11" i="66"/>
  <c r="N11" i="66" s="1"/>
  <c r="K9" i="66"/>
  <c r="N9" i="66" s="1"/>
  <c r="L4" i="66"/>
  <c r="N141" i="65"/>
  <c r="L141" i="65"/>
  <c r="J141" i="65"/>
  <c r="H141" i="65"/>
  <c r="F141" i="65"/>
  <c r="D141" i="65"/>
  <c r="N130" i="65"/>
  <c r="L130" i="65"/>
  <c r="J130" i="65"/>
  <c r="H130" i="65"/>
  <c r="F130" i="65"/>
  <c r="D130" i="65"/>
  <c r="N125" i="65"/>
  <c r="L125" i="65"/>
  <c r="J125" i="65"/>
  <c r="H125" i="65"/>
  <c r="F125" i="65"/>
  <c r="D125" i="65"/>
  <c r="N119" i="65"/>
  <c r="L119" i="65"/>
  <c r="J119" i="65"/>
  <c r="H119" i="65"/>
  <c r="F119" i="65"/>
  <c r="D119" i="65"/>
  <c r="N114" i="65"/>
  <c r="L114" i="65"/>
  <c r="J114" i="65"/>
  <c r="H114" i="65"/>
  <c r="F114" i="65"/>
  <c r="D114" i="65"/>
  <c r="N109" i="65"/>
  <c r="L109" i="65"/>
  <c r="J109" i="65"/>
  <c r="H109" i="65"/>
  <c r="F109" i="65"/>
  <c r="D109" i="65"/>
  <c r="N102" i="65"/>
  <c r="L102" i="65"/>
  <c r="J102" i="65"/>
  <c r="H102" i="65"/>
  <c r="F102" i="65"/>
  <c r="D102" i="65"/>
  <c r="M101" i="65"/>
  <c r="K101" i="65"/>
  <c r="H27" i="66" s="1"/>
  <c r="I101" i="65"/>
  <c r="G101" i="65"/>
  <c r="F27" i="66" s="1"/>
  <c r="E101" i="65"/>
  <c r="C101" i="65"/>
  <c r="D27" i="66" s="1"/>
  <c r="N95" i="65"/>
  <c r="L95" i="65"/>
  <c r="J95" i="65"/>
  <c r="H95" i="65"/>
  <c r="F95" i="65"/>
  <c r="D95" i="65"/>
  <c r="M94" i="65"/>
  <c r="I25" i="66" s="1"/>
  <c r="K94" i="65"/>
  <c r="L94" i="65" s="1"/>
  <c r="I94" i="65"/>
  <c r="G25" i="66" s="1"/>
  <c r="G94" i="65"/>
  <c r="H94" i="65" s="1"/>
  <c r="F26" i="66" s="1"/>
  <c r="E94" i="65"/>
  <c r="E25" i="66" s="1"/>
  <c r="C94" i="65"/>
  <c r="D94" i="65" s="1"/>
  <c r="N87" i="65"/>
  <c r="L87" i="65"/>
  <c r="J87" i="65"/>
  <c r="H87" i="65"/>
  <c r="F87" i="65"/>
  <c r="D87" i="65"/>
  <c r="M86" i="65"/>
  <c r="M88" i="65" s="1"/>
  <c r="K86" i="65"/>
  <c r="H24" i="66" s="1"/>
  <c r="I86" i="65"/>
  <c r="G86" i="65"/>
  <c r="F24" i="66" s="1"/>
  <c r="E86" i="65"/>
  <c r="E88" i="65" s="1"/>
  <c r="C86" i="65"/>
  <c r="D24" i="66" s="1"/>
  <c r="N80" i="65"/>
  <c r="L80" i="65"/>
  <c r="J80" i="65"/>
  <c r="H80" i="65"/>
  <c r="F80" i="65"/>
  <c r="D80" i="65"/>
  <c r="M79" i="65"/>
  <c r="M81" i="65" s="1"/>
  <c r="K79" i="65"/>
  <c r="L79" i="65" s="1"/>
  <c r="I79" i="65"/>
  <c r="G22" i="66" s="1"/>
  <c r="G79" i="65"/>
  <c r="H79" i="65" s="1"/>
  <c r="E79" i="65"/>
  <c r="E81" i="65" s="1"/>
  <c r="C79" i="65"/>
  <c r="D79" i="65" s="1"/>
  <c r="N73" i="65"/>
  <c r="L73" i="65"/>
  <c r="J73" i="65"/>
  <c r="H73" i="65"/>
  <c r="F73" i="65"/>
  <c r="D73" i="65"/>
  <c r="M72" i="65"/>
  <c r="M74" i="65" s="1"/>
  <c r="K72" i="65"/>
  <c r="I72" i="65"/>
  <c r="G20" i="66" s="1"/>
  <c r="G72" i="65"/>
  <c r="H72" i="65" s="1"/>
  <c r="E72" i="65"/>
  <c r="F72" i="65" s="1"/>
  <c r="E21" i="66" s="1"/>
  <c r="C72" i="65"/>
  <c r="M64" i="65"/>
  <c r="K64" i="65"/>
  <c r="I64" i="65"/>
  <c r="G19" i="66" s="1"/>
  <c r="G64" i="65"/>
  <c r="F19" i="66" s="1"/>
  <c r="E64" i="65"/>
  <c r="C64" i="65"/>
  <c r="M56" i="65"/>
  <c r="M58" i="65" s="1"/>
  <c r="K56" i="65"/>
  <c r="I56" i="65"/>
  <c r="G18" i="66" s="1"/>
  <c r="G56" i="65"/>
  <c r="F18" i="66" s="1"/>
  <c r="E56" i="65"/>
  <c r="C56" i="65"/>
  <c r="M49" i="65"/>
  <c r="K49" i="65"/>
  <c r="I49" i="65"/>
  <c r="I51" i="65" s="1"/>
  <c r="G49" i="65"/>
  <c r="F17" i="66" s="1"/>
  <c r="E49" i="65"/>
  <c r="C49" i="65"/>
  <c r="N43" i="65"/>
  <c r="L43" i="65"/>
  <c r="J43" i="65"/>
  <c r="H43" i="65"/>
  <c r="F43" i="65"/>
  <c r="D43" i="65"/>
  <c r="M42" i="65"/>
  <c r="K42" i="65"/>
  <c r="H15" i="66" s="1"/>
  <c r="I42" i="65"/>
  <c r="I44" i="65" s="1"/>
  <c r="G42" i="65"/>
  <c r="F15" i="66" s="1"/>
  <c r="E42" i="65"/>
  <c r="C42" i="65"/>
  <c r="D15" i="66" s="1"/>
  <c r="N35" i="65"/>
  <c r="L35" i="65"/>
  <c r="J35" i="65"/>
  <c r="H35" i="65"/>
  <c r="F35" i="65"/>
  <c r="D35" i="65"/>
  <c r="M34" i="65"/>
  <c r="I13" i="66" s="1"/>
  <c r="K34" i="65"/>
  <c r="I34" i="65"/>
  <c r="G13" i="66" s="1"/>
  <c r="G34" i="65"/>
  <c r="H34" i="65" s="1"/>
  <c r="E34" i="65"/>
  <c r="E13" i="66" s="1"/>
  <c r="C34" i="65"/>
  <c r="N27" i="65"/>
  <c r="L27" i="65"/>
  <c r="J27" i="65"/>
  <c r="H27" i="65"/>
  <c r="F27" i="65"/>
  <c r="D27" i="65"/>
  <c r="M26" i="65"/>
  <c r="K26" i="65"/>
  <c r="H11" i="66" s="1"/>
  <c r="I26" i="65"/>
  <c r="J26" i="65" s="1"/>
  <c r="G26" i="65"/>
  <c r="F11" i="66" s="1"/>
  <c r="E26" i="65"/>
  <c r="C26" i="65"/>
  <c r="D11" i="66" s="1"/>
  <c r="M18" i="65"/>
  <c r="K18" i="65"/>
  <c r="I18" i="65"/>
  <c r="G18" i="65"/>
  <c r="E18" i="65"/>
  <c r="C18" i="65"/>
  <c r="M12" i="65"/>
  <c r="K12" i="65"/>
  <c r="I12" i="65"/>
  <c r="G9" i="66" s="1"/>
  <c r="G12" i="65"/>
  <c r="F9" i="66" s="1"/>
  <c r="E12" i="65"/>
  <c r="C12" i="65"/>
  <c r="N4" i="65"/>
  <c r="E24" i="66" l="1"/>
  <c r="H86" i="65"/>
  <c r="H88" i="65" s="1"/>
  <c r="G17" i="66"/>
  <c r="D101" i="65"/>
  <c r="D28" i="66" s="1"/>
  <c r="F79" i="65"/>
  <c r="F81" i="65" s="1"/>
  <c r="K103" i="65"/>
  <c r="I74" i="65"/>
  <c r="G88" i="65"/>
  <c r="E22" i="66"/>
  <c r="M17" i="65"/>
  <c r="M19" i="65" s="1"/>
  <c r="G44" i="65"/>
  <c r="K88" i="65"/>
  <c r="C44" i="65"/>
  <c r="G51" i="65"/>
  <c r="D86" i="65"/>
  <c r="D88" i="65" s="1"/>
  <c r="J94" i="65"/>
  <c r="G26" i="66" s="1"/>
  <c r="N94" i="65"/>
  <c r="I26" i="66" s="1"/>
  <c r="I96" i="65"/>
  <c r="I22" i="66"/>
  <c r="G28" i="65"/>
  <c r="I36" i="65"/>
  <c r="K44" i="65"/>
  <c r="I58" i="65"/>
  <c r="I66" i="65"/>
  <c r="N79" i="65"/>
  <c r="I23" i="66" s="1"/>
  <c r="I81" i="65"/>
  <c r="M96" i="65"/>
  <c r="L101" i="65"/>
  <c r="H28" i="66" s="1"/>
  <c r="C103" i="65"/>
  <c r="E20" i="66"/>
  <c r="G14" i="65"/>
  <c r="E74" i="65"/>
  <c r="E96" i="65"/>
  <c r="I14" i="65"/>
  <c r="E36" i="65"/>
  <c r="G58" i="65"/>
  <c r="G66" i="65"/>
  <c r="F94" i="65"/>
  <c r="E26" i="66" s="1"/>
  <c r="J135" i="65"/>
  <c r="J136" i="65" s="1"/>
  <c r="K28" i="65"/>
  <c r="M36" i="65"/>
  <c r="J79" i="65"/>
  <c r="G23" i="66" s="1"/>
  <c r="K23" i="66"/>
  <c r="N23" i="66" s="1"/>
  <c r="L86" i="65"/>
  <c r="L88" i="65" s="1"/>
  <c r="C88" i="65"/>
  <c r="H101" i="65"/>
  <c r="F28" i="66" s="1"/>
  <c r="G103" i="65"/>
  <c r="G15" i="66"/>
  <c r="C28" i="65"/>
  <c r="J31" i="66"/>
  <c r="L31" i="66" s="1"/>
  <c r="J29" i="66"/>
  <c r="L29" i="66" s="1"/>
  <c r="K14" i="66"/>
  <c r="N14" i="66" s="1"/>
  <c r="N96" i="65"/>
  <c r="J32" i="66"/>
  <c r="L32" i="66" s="1"/>
  <c r="E11" i="66"/>
  <c r="E28" i="65"/>
  <c r="D13" i="66"/>
  <c r="C36" i="65"/>
  <c r="F23" i="66"/>
  <c r="H81" i="65"/>
  <c r="D26" i="66"/>
  <c r="D96" i="65"/>
  <c r="H26" i="66"/>
  <c r="L96" i="65"/>
  <c r="H9" i="66"/>
  <c r="K14" i="65"/>
  <c r="C17" i="65"/>
  <c r="F26" i="65"/>
  <c r="F135" i="65"/>
  <c r="F136" i="65" s="1"/>
  <c r="D34" i="65"/>
  <c r="E9" i="66"/>
  <c r="E14" i="65"/>
  <c r="I9" i="66"/>
  <c r="M14" i="65"/>
  <c r="E17" i="65"/>
  <c r="I11" i="66"/>
  <c r="M28" i="65"/>
  <c r="H135" i="65"/>
  <c r="H136" i="65" s="1"/>
  <c r="H13" i="66"/>
  <c r="K36" i="65"/>
  <c r="N135" i="65"/>
  <c r="N136" i="65" s="1"/>
  <c r="E15" i="66"/>
  <c r="E44" i="65"/>
  <c r="J42" i="65"/>
  <c r="D17" i="66"/>
  <c r="C51" i="65"/>
  <c r="H17" i="66"/>
  <c r="K51" i="65"/>
  <c r="D18" i="66"/>
  <c r="C58" i="65"/>
  <c r="H18" i="66"/>
  <c r="K58" i="65"/>
  <c r="D19" i="66"/>
  <c r="C66" i="65"/>
  <c r="H19" i="66"/>
  <c r="K66" i="65"/>
  <c r="D20" i="66"/>
  <c r="C74" i="65"/>
  <c r="F21" i="66"/>
  <c r="H74" i="65"/>
  <c r="F74" i="65"/>
  <c r="H96" i="65"/>
  <c r="I103" i="65"/>
  <c r="G27" i="66"/>
  <c r="J101" i="65"/>
  <c r="K17" i="65"/>
  <c r="I17" i="65"/>
  <c r="G11" i="66"/>
  <c r="I28" i="65"/>
  <c r="N26" i="65"/>
  <c r="F13" i="66"/>
  <c r="G36" i="65"/>
  <c r="G17" i="65"/>
  <c r="L34" i="65"/>
  <c r="F42" i="65"/>
  <c r="E17" i="66"/>
  <c r="E51" i="65"/>
  <c r="I17" i="66"/>
  <c r="M51" i="65"/>
  <c r="E18" i="66"/>
  <c r="E58" i="65"/>
  <c r="E19" i="66"/>
  <c r="E66" i="65"/>
  <c r="I19" i="66"/>
  <c r="M66" i="65"/>
  <c r="D72" i="65"/>
  <c r="K21" i="66"/>
  <c r="N21" i="66" s="1"/>
  <c r="H23" i="66"/>
  <c r="L81" i="65"/>
  <c r="E27" i="66"/>
  <c r="E103" i="65"/>
  <c r="F101" i="65"/>
  <c r="G12" i="66"/>
  <c r="J28" i="65"/>
  <c r="F14" i="66"/>
  <c r="H36" i="65"/>
  <c r="I15" i="66"/>
  <c r="M44" i="65"/>
  <c r="H20" i="66"/>
  <c r="K74" i="65"/>
  <c r="D9" i="66"/>
  <c r="C14" i="65"/>
  <c r="N42" i="65"/>
  <c r="F20" i="66"/>
  <c r="G74" i="65"/>
  <c r="L72" i="65"/>
  <c r="D23" i="66"/>
  <c r="D81" i="65"/>
  <c r="I27" i="66"/>
  <c r="M103" i="65"/>
  <c r="N101" i="65"/>
  <c r="I18" i="66"/>
  <c r="K12" i="66"/>
  <c r="N12" i="66" s="1"/>
  <c r="D135" i="65"/>
  <c r="D136" i="65" s="1"/>
  <c r="L135" i="65"/>
  <c r="L136" i="65" s="1"/>
  <c r="K16" i="66"/>
  <c r="N16" i="66" s="1"/>
  <c r="G24" i="66"/>
  <c r="I88" i="65"/>
  <c r="K28" i="66"/>
  <c r="N28" i="66" s="1"/>
  <c r="I20" i="66"/>
  <c r="I24" i="66"/>
  <c r="D22" i="66"/>
  <c r="C81" i="65"/>
  <c r="F22" i="66"/>
  <c r="G81" i="65"/>
  <c r="H22" i="66"/>
  <c r="K81" i="65"/>
  <c r="K10" i="66"/>
  <c r="N10" i="66" s="1"/>
  <c r="D26" i="65"/>
  <c r="H26" i="65"/>
  <c r="L26" i="65"/>
  <c r="F34" i="65"/>
  <c r="J34" i="65"/>
  <c r="N34" i="65"/>
  <c r="D42" i="65"/>
  <c r="H42" i="65"/>
  <c r="L42" i="65"/>
  <c r="J72" i="65"/>
  <c r="N72" i="65"/>
  <c r="F86" i="65"/>
  <c r="F88" i="65" s="1"/>
  <c r="J86" i="65"/>
  <c r="J88" i="65" s="1"/>
  <c r="N86" i="65"/>
  <c r="N88" i="65" s="1"/>
  <c r="D25" i="66"/>
  <c r="C96" i="65"/>
  <c r="F25" i="66"/>
  <c r="G96" i="65"/>
  <c r="H25" i="66"/>
  <c r="K96" i="65"/>
  <c r="J30" i="66"/>
  <c r="L30" i="66" s="1"/>
  <c r="J33" i="66"/>
  <c r="L33" i="66" s="1"/>
  <c r="N34" i="66" l="1"/>
  <c r="N81" i="65"/>
  <c r="E23" i="66"/>
  <c r="J23" i="66" s="1"/>
  <c r="L23" i="66" s="1"/>
  <c r="J27" i="66"/>
  <c r="L27" i="66" s="1"/>
  <c r="F96" i="65"/>
  <c r="J81" i="65"/>
  <c r="J15" i="66"/>
  <c r="L15" i="66" s="1"/>
  <c r="D103" i="65"/>
  <c r="J24" i="66"/>
  <c r="L24" i="66" s="1"/>
  <c r="I10" i="66"/>
  <c r="L103" i="65"/>
  <c r="J96" i="65"/>
  <c r="H103" i="65"/>
  <c r="J11" i="66"/>
  <c r="L11" i="66" s="1"/>
  <c r="G21" i="66"/>
  <c r="J74" i="65"/>
  <c r="I14" i="66"/>
  <c r="N36" i="65"/>
  <c r="E28" i="66"/>
  <c r="F103" i="65"/>
  <c r="D21" i="66"/>
  <c r="D74" i="65"/>
  <c r="H14" i="66"/>
  <c r="L36" i="65"/>
  <c r="H10" i="66"/>
  <c r="K19" i="65"/>
  <c r="D10" i="66"/>
  <c r="C19" i="65"/>
  <c r="F16" i="66"/>
  <c r="H44" i="65"/>
  <c r="E14" i="66"/>
  <c r="F36" i="65"/>
  <c r="J22" i="66"/>
  <c r="L22" i="66" s="1"/>
  <c r="H21" i="66"/>
  <c r="L74" i="65"/>
  <c r="J20" i="66"/>
  <c r="L20" i="66" s="1"/>
  <c r="J19" i="66"/>
  <c r="L19" i="66" s="1"/>
  <c r="J18" i="66"/>
  <c r="L18" i="66" s="1"/>
  <c r="J17" i="66"/>
  <c r="L17" i="66" s="1"/>
  <c r="J26" i="66"/>
  <c r="L26" i="66" s="1"/>
  <c r="J25" i="66"/>
  <c r="L25" i="66" s="1"/>
  <c r="I21" i="66"/>
  <c r="N74" i="65"/>
  <c r="D16" i="66"/>
  <c r="D44" i="65"/>
  <c r="H12" i="66"/>
  <c r="L28" i="65"/>
  <c r="I28" i="66"/>
  <c r="N103" i="65"/>
  <c r="J9" i="66"/>
  <c r="L9" i="66" s="1"/>
  <c r="F44" i="65"/>
  <c r="E16" i="66"/>
  <c r="G10" i="66"/>
  <c r="I19" i="65"/>
  <c r="G16" i="66"/>
  <c r="J44" i="65"/>
  <c r="F28" i="65"/>
  <c r="E12" i="66"/>
  <c r="J13" i="66"/>
  <c r="L13" i="66" s="1"/>
  <c r="F12" i="66"/>
  <c r="H28" i="65"/>
  <c r="N28" i="65"/>
  <c r="I12" i="66"/>
  <c r="E10" i="66"/>
  <c r="E19" i="65"/>
  <c r="H16" i="66"/>
  <c r="L44" i="65"/>
  <c r="G14" i="66"/>
  <c r="J36" i="65"/>
  <c r="D12" i="66"/>
  <c r="D28" i="65"/>
  <c r="I16" i="66"/>
  <c r="N44" i="65"/>
  <c r="F10" i="66"/>
  <c r="G19" i="65"/>
  <c r="G28" i="66"/>
  <c r="J103" i="65"/>
  <c r="D14" i="66"/>
  <c r="D36" i="65"/>
  <c r="G34" i="66" l="1"/>
  <c r="F34" i="66"/>
  <c r="H34" i="66"/>
  <c r="J21" i="66"/>
  <c r="L21" i="66" s="1"/>
  <c r="I34" i="66"/>
  <c r="J16" i="66"/>
  <c r="L16" i="66" s="1"/>
  <c r="J14" i="66"/>
  <c r="L14" i="66" s="1"/>
  <c r="D34" i="66"/>
  <c r="J12" i="66"/>
  <c r="L12" i="66" s="1"/>
  <c r="E34" i="66"/>
  <c r="J10" i="66"/>
  <c r="L10" i="66" s="1"/>
  <c r="J28" i="66"/>
  <c r="L28" i="66" s="1"/>
  <c r="K4" i="38" l="1"/>
  <c r="P17" i="46"/>
  <c r="B17" i="46"/>
  <c r="B13" i="39" s="1"/>
  <c r="B10" i="39"/>
  <c r="B9" i="39"/>
  <c r="P8" i="46"/>
  <c r="O8" i="46"/>
  <c r="N8" i="46"/>
  <c r="M8" i="46"/>
  <c r="L8" i="46"/>
  <c r="K8" i="46"/>
  <c r="J8" i="46"/>
  <c r="I8" i="46"/>
  <c r="H8" i="46"/>
  <c r="G8" i="46"/>
  <c r="F8" i="46"/>
  <c r="E8" i="46"/>
  <c r="A1" i="39"/>
</calcChain>
</file>

<file path=xl/sharedStrings.xml><?xml version="1.0" encoding="utf-8"?>
<sst xmlns="http://schemas.openxmlformats.org/spreadsheetml/2006/main" count="1290" uniqueCount="616">
  <si>
    <t>Del A</t>
  </si>
  <si>
    <t>Avstemmingsmappen</t>
  </si>
  <si>
    <t>År:</t>
  </si>
  <si>
    <t>Virksomhet:</t>
  </si>
  <si>
    <t>Periode</t>
  </si>
  <si>
    <t xml:space="preserve"> </t>
  </si>
  <si>
    <t>Dato</t>
  </si>
  <si>
    <t>Initialer</t>
  </si>
  <si>
    <t>Konto</t>
  </si>
  <si>
    <t>Beløp</t>
  </si>
  <si>
    <t>Avstemmingskode</t>
  </si>
  <si>
    <t>Avst. kode</t>
  </si>
  <si>
    <t>Differanse</t>
  </si>
  <si>
    <t xml:space="preserve">  </t>
  </si>
  <si>
    <t>Avst.kode</t>
  </si>
  <si>
    <t>Del B</t>
  </si>
  <si>
    <t>Del C</t>
  </si>
  <si>
    <t>1. termin</t>
  </si>
  <si>
    <t>2. termin</t>
  </si>
  <si>
    <t>3. termin</t>
  </si>
  <si>
    <t>5. termin</t>
  </si>
  <si>
    <t>6. termin</t>
  </si>
  <si>
    <t>BA</t>
  </si>
  <si>
    <t>Del D</t>
  </si>
  <si>
    <t>Andre periodiske kontroller</t>
  </si>
  <si>
    <t>Skjema D6</t>
  </si>
  <si>
    <t>-</t>
  </si>
  <si>
    <t>Sum forklarte avvik (Skal være lik differansen over)</t>
  </si>
  <si>
    <t>Avstemt mot regnskapet</t>
  </si>
  <si>
    <t>Saldi avgiftskonti overført oppgjørskonti</t>
  </si>
  <si>
    <t>Bilagsnummer</t>
  </si>
  <si>
    <t>Dato / initialer</t>
  </si>
  <si>
    <t>Beløp innbetalt / mottatt</t>
  </si>
  <si>
    <t>Årsavstemming</t>
  </si>
  <si>
    <t>Del E</t>
  </si>
  <si>
    <t>Del F</t>
  </si>
  <si>
    <t>Fullservice</t>
  </si>
  <si>
    <t>Delservice</t>
  </si>
  <si>
    <t>Brutto</t>
  </si>
  <si>
    <t>Netto</t>
  </si>
  <si>
    <t>A1</t>
  </si>
  <si>
    <t>A4</t>
  </si>
  <si>
    <t>A5</t>
  </si>
  <si>
    <t>A6</t>
  </si>
  <si>
    <t>A7</t>
  </si>
  <si>
    <t>Avstemming av statsregnskapsrapportering</t>
  </si>
  <si>
    <t>C1</t>
  </si>
  <si>
    <t>C6</t>
  </si>
  <si>
    <t xml:space="preserve">Andre periodiske kontroller </t>
  </si>
  <si>
    <t>D6</t>
  </si>
  <si>
    <t>D8</t>
  </si>
  <si>
    <t>Årsoppgjørskontroller</t>
  </si>
  <si>
    <t>F2</t>
  </si>
  <si>
    <t>Skjema</t>
  </si>
  <si>
    <t>Type</t>
  </si>
  <si>
    <t>Navn</t>
  </si>
  <si>
    <t xml:space="preserve">Kodeoversikt </t>
  </si>
  <si>
    <t>Sett 1</t>
  </si>
  <si>
    <t>Sett 2</t>
  </si>
  <si>
    <t>Sett 3</t>
  </si>
  <si>
    <t>Alt OK</t>
  </si>
  <si>
    <t>Merknad</t>
  </si>
  <si>
    <t>Internkontroll</t>
  </si>
  <si>
    <t>Avstemming før rapportering til statsregnskapet</t>
  </si>
  <si>
    <t>Avstemming etter rapportering til statsregnskapet</t>
  </si>
  <si>
    <t>Underskrift</t>
  </si>
  <si>
    <t>Avstemming før rapportering statsregnskapet</t>
  </si>
  <si>
    <t>Forsystemer EFB</t>
  </si>
  <si>
    <t>Basware</t>
  </si>
  <si>
    <t>Contempus</t>
  </si>
  <si>
    <t>Arbeidsbeskrivelse EFB</t>
  </si>
  <si>
    <t>SAP</t>
  </si>
  <si>
    <t>Avstemmingsoversikt</t>
  </si>
  <si>
    <t>Skjema D8</t>
  </si>
  <si>
    <t>Grunnlag</t>
  </si>
  <si>
    <t>MVA</t>
  </si>
  <si>
    <t>Skjema F2</t>
  </si>
  <si>
    <t xml:space="preserve"> F2</t>
  </si>
  <si>
    <t>i/a</t>
  </si>
  <si>
    <t>annet</t>
  </si>
  <si>
    <t>DENNE FANEN AVSTEMMES AV KUNDEN UAVHENGIG AV SERVICEMODELL.</t>
  </si>
  <si>
    <t>Avstemming av mellomregnskapet mot statsregnskapet (bruttobudsjetterte virksomheter)</t>
  </si>
  <si>
    <t>Til avst.oversikt</t>
  </si>
  <si>
    <t>Innholdsfortegnelse og oversikt over arbeidsdeling</t>
  </si>
  <si>
    <t>Kundens kvittering på at avstemmingene er godkjente og at det er foretatt
en rimelighetsvurdering av de utførte avstemmingene:</t>
  </si>
  <si>
    <t>samt at dette stemmer med mellomværende i regnskapet i nytt år. Beløpene skal være like.</t>
  </si>
  <si>
    <t>* Dersom virksomheten ikke er lønnskunde av DFØ, må alle lønnsrelaterte avstemminger foretas av virksomheten selv.</t>
  </si>
  <si>
    <t>TJENESTEMODELL REGNSKAP*</t>
  </si>
  <si>
    <t>Nei</t>
  </si>
  <si>
    <t>DFØ følger opp</t>
  </si>
  <si>
    <t>Kunde følger opp</t>
  </si>
  <si>
    <t>Ja</t>
  </si>
  <si>
    <t>Ja eller nei-faner</t>
  </si>
  <si>
    <t>For periode 12 skal følgende avstemminger gjennomføres før rapportering til statsregnskapet: D1, D2, D3, D5, E1</t>
  </si>
  <si>
    <t>KUNDE</t>
  </si>
  <si>
    <t>Fane A4</t>
  </si>
  <si>
    <t>Kriterier</t>
  </si>
  <si>
    <t>Fane E1</t>
  </si>
  <si>
    <t>Høy</t>
  </si>
  <si>
    <t>Mellom</t>
  </si>
  <si>
    <t>Lav</t>
  </si>
  <si>
    <t>MVA-faner</t>
  </si>
  <si>
    <t>Avgiftssatser (D7-D10, D5)</t>
  </si>
  <si>
    <t>Mellomregnskap ved utgangen av året ifølge statsregnskapet, jf. rapport mottatt fra departementet</t>
  </si>
  <si>
    <t>Terminvis avstemming av skattemelding merverdiavgift</t>
  </si>
  <si>
    <t>RF-0002 Skattemelding merverdiavgift alminnelig næring</t>
  </si>
  <si>
    <t>Termin 1</t>
  </si>
  <si>
    <t>Termin 2</t>
  </si>
  <si>
    <t>Termin 3</t>
  </si>
  <si>
    <t>Termin 4</t>
  </si>
  <si>
    <t>Termin 5</t>
  </si>
  <si>
    <t>Termin 6</t>
  </si>
  <si>
    <t>A. Samlet omsetning, uttak og innførsel</t>
  </si>
  <si>
    <t>Post 1 Omsetning utenfor MVA-loven</t>
  </si>
  <si>
    <t>Sum bokført omsetning utenfor MVA-loven</t>
  </si>
  <si>
    <t>- Omsetning utenfor MVA-loven ifølge skattemeldingen</t>
  </si>
  <si>
    <t>Post 2 Samlet omsetning og uttak innenfor MVA-loven og innførsel</t>
  </si>
  <si>
    <t>Samlet bokført omsetning og uttak innenfor MVA-loven og innførsel</t>
  </si>
  <si>
    <t>- Samlet omsetning og uttak innenfor MVA-loven og innførsel ifølge skattemeldingen</t>
  </si>
  <si>
    <r>
      <t>Differanse</t>
    </r>
    <r>
      <rPr>
        <sz val="11"/>
        <color indexed="8"/>
        <rFont val="Calibri"/>
        <family val="2"/>
        <scheme val="minor"/>
      </rPr>
      <t>, må forklares nederst i avstemmingsskjemaet</t>
    </r>
  </si>
  <si>
    <t>B. Innenlands omsetning og uttak</t>
  </si>
  <si>
    <t>Post 3 Innenlands omsetning og uttak 25 %</t>
  </si>
  <si>
    <t>Sum bokført innenlands omsetning 25 %</t>
  </si>
  <si>
    <t>- Innenlands omsetning 25 % ifølge skattemeldingen</t>
  </si>
  <si>
    <t>Post 4 Innenlands omsetning og uttak 15 %</t>
  </si>
  <si>
    <t>Sum bokført innenlands omsetning 15 %</t>
  </si>
  <si>
    <t>- Innenlands omsetning 15 % ifølge skattemeldingen</t>
  </si>
  <si>
    <t>Post 6 Innenlands omsetning og uttak fritatt for mva</t>
  </si>
  <si>
    <t>Sum bokført innenlands omsetning og uttak fritatt for mva</t>
  </si>
  <si>
    <t>- Innenlands omsetning og uttak fritatt for mva ifølge skattemeldingen</t>
  </si>
  <si>
    <t>Post 7 Innenlands omsetning med omvendt avgiftsplikt</t>
  </si>
  <si>
    <t>Sum bokført innenlands omsetning med omvendt avgiftsplikt</t>
  </si>
  <si>
    <t>- Innenlands omsetning med omvendt avgiftsplikt ifølge skattemeldingen</t>
  </si>
  <si>
    <t>C. Utførsel</t>
  </si>
  <si>
    <t>Post 8 Utførsel av varer og tjenester fritatt for mva</t>
  </si>
  <si>
    <t>Sum bokført utførsel av varer og tjenester fritatt for mva</t>
  </si>
  <si>
    <t>- Utførsel av varer og tjenester fritatt for mva ifølge skattemeldingen</t>
  </si>
  <si>
    <t>D. Innførsel av varer</t>
  </si>
  <si>
    <t>Post 9 Innførsel av varer 25 %</t>
  </si>
  <si>
    <t>Sum bokført innførsel av varer 25 %</t>
  </si>
  <si>
    <t>- Innførsel av varer 25 % ifølge skattemeldingen</t>
  </si>
  <si>
    <t>Post 10 Innførsel av varer 15 %</t>
  </si>
  <si>
    <t>Sum bokført innførsel av varer 15 %</t>
  </si>
  <si>
    <t>- Innførsel av varer 15 % ifølge skattemeldingen</t>
  </si>
  <si>
    <t>Post 11 Innførsel av varer som det ikke skal beregnes mva av</t>
  </si>
  <si>
    <t>Sum bokført innførsel av varer som det ikke skal beregnes mva av</t>
  </si>
  <si>
    <t>- Innførsel av varer som det ikke skal beregnes mva av ifølge skattemeldingen</t>
  </si>
  <si>
    <t>E. Kjøp med omvendt avgiftsplikt</t>
  </si>
  <si>
    <t>Post 12 Tjenester kjøpt fra utlandet 25 %</t>
  </si>
  <si>
    <t>Beregnet avgift</t>
  </si>
  <si>
    <t>Sum bokførte tjenester kjøpt fra utlandet 25 %</t>
  </si>
  <si>
    <t>- Tjenester kjøpt fra utlandet 25 % ifølge skattemeldingen</t>
  </si>
  <si>
    <t>Post 13 Innenlands kjøp av varer og tjenester 25 %</t>
  </si>
  <si>
    <t>Sum bokførte innenlands kjøp av varer og tjenester 25 %</t>
  </si>
  <si>
    <t>- Innenlands kjøp av varer og tjenester 25 % ifølge skattemeldingen</t>
  </si>
  <si>
    <t>F. Fradragsberettiget innenlands inngående avgift</t>
  </si>
  <si>
    <t>Post 14 Fradragsberettiget innenlands inngående avgift 25 %</t>
  </si>
  <si>
    <t>Bokført innenlands inngående avgift 25 %</t>
  </si>
  <si>
    <t>- Innenlands inngående avgift 25 % ifølge skattemeldingen</t>
  </si>
  <si>
    <t>Post 15 Fradragsberettiget innenlands inngående avgift 15 %</t>
  </si>
  <si>
    <t>Bokført innenlands inngående avgift 15 %</t>
  </si>
  <si>
    <t>- Innenlands inngående avgift 15 % ifølge skattemeldingen</t>
  </si>
  <si>
    <t>G. Fradragsberettiget innførselsmerverdiavgift</t>
  </si>
  <si>
    <t>Post 17 Fradragsaberettiget innførsels mva 25 %</t>
  </si>
  <si>
    <t>Bokført innførsels mva 25 %</t>
  </si>
  <si>
    <t>- Innførsels mva 25 % ifølge skattemeldingen</t>
  </si>
  <si>
    <t>Post 18 Fradragsberettiget innførsels mva 15 %</t>
  </si>
  <si>
    <t>Bokført innførsels mva 15 %</t>
  </si>
  <si>
    <t>- Innførsels mva 15 % ifølge skattemeldingen</t>
  </si>
  <si>
    <t>H. Sum</t>
  </si>
  <si>
    <t>Post 19 Å betale/til gode</t>
  </si>
  <si>
    <t>Netto avgift</t>
  </si>
  <si>
    <t>Å betale/tilgode ifølge regnskapet</t>
  </si>
  <si>
    <t>2740</t>
  </si>
  <si>
    <t>Å betale/tilgode ifølge skattemeldingen</t>
  </si>
  <si>
    <t>Forklaring på differanser konto 2740</t>
  </si>
  <si>
    <t>Forklaring til differanser og andre kommentarer</t>
  </si>
  <si>
    <t>Årssammendrag skattemelding merverdiavgift</t>
  </si>
  <si>
    <t>Post</t>
  </si>
  <si>
    <t>4.termin</t>
  </si>
  <si>
    <t>Sum bokført (B)</t>
  </si>
  <si>
    <t>Sum
skattemelding (S)</t>
  </si>
  <si>
    <t>Differanse
(B-S)</t>
  </si>
  <si>
    <t>1. Samlet omsetning utenfor MVA-loven</t>
  </si>
  <si>
    <t>2. Samlet omsetning og uttak innenfor MVA-loven og innførsel</t>
  </si>
  <si>
    <t>3. Innenlands omsetning og uttak 25 %</t>
  </si>
  <si>
    <t>3. Beregnet avgift 25 %</t>
  </si>
  <si>
    <t>4. Innenlands omsetning og uttak 15 %</t>
  </si>
  <si>
    <t>4. Beregnet avgift 15 %</t>
  </si>
  <si>
    <t>6. Innenlands omsetning og uttak fritatt for mva</t>
  </si>
  <si>
    <t>7. Innenlands omsetning med omvendt avgiftsplikt</t>
  </si>
  <si>
    <t>8. Utførsel av varer og tjenester fritatt for mva</t>
  </si>
  <si>
    <t>9. Innførsel av varer 25 %</t>
  </si>
  <si>
    <t>9. Beregnet avgift 25 %</t>
  </si>
  <si>
    <t>10. Innførsel av varer 15 %</t>
  </si>
  <si>
    <t>10. Beregnet avgift 15 %</t>
  </si>
  <si>
    <t>11. Innførsel av varer som det ikke skal beregnes mva av</t>
  </si>
  <si>
    <t>12. Tjenester kjøpt fra utlandet 25 %</t>
  </si>
  <si>
    <t>12. Beregnet avgift 25 %</t>
  </si>
  <si>
    <t>13. Innenlands kjøp av varer og tjenester 25 %</t>
  </si>
  <si>
    <t>13. Beregnet avgift 25 %</t>
  </si>
  <si>
    <t>14. Fradragsber. Innenlands mva 25 %</t>
  </si>
  <si>
    <t>15. Fradragsber. Innenlands mva 15 %</t>
  </si>
  <si>
    <t>17. Fradragsber. Innførsels mva 25 %</t>
  </si>
  <si>
    <t>18. Fradragsber. Innførsels mva 15 %</t>
  </si>
  <si>
    <t>19. Å betale +/ til gode -</t>
  </si>
  <si>
    <t>Skattemelding bokført / sendt inn</t>
  </si>
  <si>
    <t>Innbetalt/mottatt beløp</t>
  </si>
  <si>
    <t>Årsavstemming MVA</t>
  </si>
  <si>
    <t>Differanse mellom skyldig/tilgode og innbetalt/mottatt</t>
  </si>
  <si>
    <t>5. Innenlands omsetning og uttak 12 %</t>
  </si>
  <si>
    <t>5. Beregnet avgift 12 %</t>
  </si>
  <si>
    <t>16. Fradragsber. Innenlands mva 12 %</t>
  </si>
  <si>
    <t>Sum bokført innenlands omsetning 12 %</t>
  </si>
  <si>
    <t>- Innenlands omsetning 12 % ifølge skattemeldingen</t>
  </si>
  <si>
    <t>Post 16 Fradragsberettiget innenlands inngående avgift 12 %</t>
  </si>
  <si>
    <t>Bokført innenlands inngående avgift 12 %</t>
  </si>
  <si>
    <t>- Innenlands inngående avgift 12 % ifølge skattemeldingen</t>
  </si>
  <si>
    <t>Post 5 Innenlands omsetning og uttak 12 %</t>
  </si>
  <si>
    <t>Mellomregnskap ved oppstart av nytt år ifølge S-rapport periode 00, konto 1980</t>
  </si>
  <si>
    <t>Tjenestemodell regnskap</t>
  </si>
  <si>
    <t>XX</t>
  </si>
  <si>
    <t>AgrXxx</t>
  </si>
  <si>
    <t>Tjenestemodell regskap</t>
  </si>
  <si>
    <t>Fullservice BTO SRS</t>
  </si>
  <si>
    <t>Fullservice Netto SRS</t>
  </si>
  <si>
    <t>Delservice BTO SRS</t>
  </si>
  <si>
    <t>Delservice Netto SRS</t>
  </si>
  <si>
    <t>Delservice FOND</t>
  </si>
  <si>
    <t>Fullservice FOND</t>
  </si>
  <si>
    <t>Fullservice Netto FOND?</t>
  </si>
  <si>
    <t>C7</t>
  </si>
  <si>
    <t>Landbruksdirektoratet</t>
  </si>
  <si>
    <t>S-Fondet for forskningsavgifter</t>
  </si>
  <si>
    <t>Prisutjevningsordning melk</t>
  </si>
  <si>
    <t>S-Landbrukets utviklingsfond (LUF)</t>
  </si>
  <si>
    <t>S-Utviklingsfondet for skogbruket</t>
  </si>
  <si>
    <t>Statens landbruksforvaltning/melkekvoter</t>
  </si>
  <si>
    <t>Sentralt inntrukne midler fra skogfond</t>
  </si>
  <si>
    <t>SLF - Omsetningsråd Kjøtt</t>
  </si>
  <si>
    <t>SLF - Omsetningsråd Egg</t>
  </si>
  <si>
    <t>SLF - Omsetningsråd Fjørfe</t>
  </si>
  <si>
    <t>SLF - Omsetningsråd Pels</t>
  </si>
  <si>
    <t>SLF - Omsetningsråd Grønt</t>
  </si>
  <si>
    <t>SLF - Omsetningsråd Korn</t>
  </si>
  <si>
    <t>SLF - Omsetningsråd Melk</t>
  </si>
  <si>
    <t>SLF - Omsetningsråd Reg.anl</t>
  </si>
  <si>
    <t>Finanstilsynet</t>
  </si>
  <si>
    <t>Sivilombudsmannen</t>
  </si>
  <si>
    <t xml:space="preserve">EOS-Utvalget </t>
  </si>
  <si>
    <t>UDIR - Utdanningsdirektoratet</t>
  </si>
  <si>
    <t>NOKUT</t>
  </si>
  <si>
    <t>NUPI</t>
  </si>
  <si>
    <t>Samisk høyskole</t>
  </si>
  <si>
    <t>Forbrukerrådet</t>
  </si>
  <si>
    <t>Nasjonalt klageorgan for helsetjenesten</t>
  </si>
  <si>
    <t>Lotteri- og stiftelsestilsynet</t>
  </si>
  <si>
    <t xml:space="preserve">Norsk kulturråd </t>
  </si>
  <si>
    <t xml:space="preserve">Fond for lyd og bilde </t>
  </si>
  <si>
    <t>Norsk Kulturfond</t>
  </si>
  <si>
    <t>Norsk lyd- og blindeskriftbibliotek</t>
  </si>
  <si>
    <t>Nasjonalbiblioteket</t>
  </si>
  <si>
    <t>Norsk kulturminnefond</t>
  </si>
  <si>
    <t>Norsk Polarinstitutt</t>
  </si>
  <si>
    <t>Kriminalomsorgen</t>
  </si>
  <si>
    <t>Bufetat</t>
  </si>
  <si>
    <t>Arkivverket</t>
  </si>
  <si>
    <t>Kontoret for voldsoffererstatning</t>
  </si>
  <si>
    <t>Regelrådet</t>
  </si>
  <si>
    <t>De samiske videreg. skoler</t>
  </si>
  <si>
    <t>Norges grønne fagskole - VEA</t>
  </si>
  <si>
    <t>Kompetanse Norge VOX</t>
  </si>
  <si>
    <t>FUG</t>
  </si>
  <si>
    <t>Reindriftens utviklingsfond</t>
  </si>
  <si>
    <t>Sjøfartsdirektoratet</t>
  </si>
  <si>
    <t>Norsk romsenter</t>
  </si>
  <si>
    <t>Klagenemnda for industrielle rettigheter</t>
  </si>
  <si>
    <t>Kystverket</t>
  </si>
  <si>
    <t xml:space="preserve">Bergmesteren </t>
  </si>
  <si>
    <t>Fiskeridirektoratet</t>
  </si>
  <si>
    <t>Barneombudet</t>
  </si>
  <si>
    <t>Likestillings- og diskrimineringsenemnda</t>
  </si>
  <si>
    <t>Fylkesnemndene for barnevern og sosiale saker</t>
  </si>
  <si>
    <t>Bioteknologirådet</t>
  </si>
  <si>
    <t>Statens strålevern</t>
  </si>
  <si>
    <t>Statens legemiddelverk</t>
  </si>
  <si>
    <t>Direktoratet for E-helse</t>
  </si>
  <si>
    <t>Kulturtanken</t>
  </si>
  <si>
    <t>Nidaros Domkirk. Restaurering</t>
  </si>
  <si>
    <t>Riksantikvaren</t>
  </si>
  <si>
    <t>Utlendingsdirektoratet (UDI)</t>
  </si>
  <si>
    <t>Direktoratet for Arbeidstilsynet</t>
  </si>
  <si>
    <t>Datatilsynet</t>
  </si>
  <si>
    <t>Konfliktrådene</t>
  </si>
  <si>
    <t>Den høyere påtalemyndighet (Riksadvokaten)</t>
  </si>
  <si>
    <t>Riksrevisjonen</t>
  </si>
  <si>
    <t>Direktoratet for byggkvalitet</t>
  </si>
  <si>
    <t>Internasjonalt fag- og formidlingssenter for reind.</t>
  </si>
  <si>
    <t>Konkurransetilsynet</t>
  </si>
  <si>
    <t>Husleietvistutvalget</t>
  </si>
  <si>
    <t>Forsvarsdepartementet</t>
  </si>
  <si>
    <t>Generaladvokaten</t>
  </si>
  <si>
    <t>Statens Arbeidsmiljøinstitutt</t>
  </si>
  <si>
    <t>Riksmekleren</t>
  </si>
  <si>
    <t>Arbeidsretten</t>
  </si>
  <si>
    <t>Nasjonalt sikkerhetsfond- vergemål</t>
  </si>
  <si>
    <t>Statens Sivilrettsforvaltning</t>
  </si>
  <si>
    <t>Spesialenheten for politisaker</t>
  </si>
  <si>
    <t>Ombudsmannen for Forsvaret</t>
  </si>
  <si>
    <t>NNIM - Norges nasjonale institusjon for menneskerettigheter</t>
  </si>
  <si>
    <t xml:space="preserve">Stortinget    </t>
  </si>
  <si>
    <t>Skatteetaten (SITS Lillehammer)</t>
  </si>
  <si>
    <t xml:space="preserve">Luftfartstilsynet </t>
  </si>
  <si>
    <t>Statens jernbanetilsyn</t>
  </si>
  <si>
    <t>Jernbanedirektoratet</t>
  </si>
  <si>
    <t>Vegtilsynet</t>
  </si>
  <si>
    <t>Norsk jernbanemuseum</t>
  </si>
  <si>
    <t>Sørsamisk kunnskapspark</t>
  </si>
  <si>
    <t>Domstoladministrasjonen</t>
  </si>
  <si>
    <t>Likestillings- og diskrimineringsombudet</t>
  </si>
  <si>
    <t>Fond for Co2 håndtering</t>
  </si>
  <si>
    <t>Trygderetten</t>
  </si>
  <si>
    <t>Riksteateret</t>
  </si>
  <si>
    <t>Norsk filminstitutt fond</t>
  </si>
  <si>
    <t>Språkrådet</t>
  </si>
  <si>
    <t>Medietilsynet</t>
  </si>
  <si>
    <t>Kunst i offentlige rom fond</t>
  </si>
  <si>
    <t>KDU</t>
  </si>
  <si>
    <t>Sametinget</t>
  </si>
  <si>
    <t>Utlendingsnemda (UNE)</t>
  </si>
  <si>
    <t>Integrerings- og mangfoldsdirektoratet (IMDI)</t>
  </si>
  <si>
    <t>DSB (dir. for samf.s. og beredskap)</t>
  </si>
  <si>
    <t>Sysselmannen på Svalbard</t>
  </si>
  <si>
    <t>Svalbards Miljøfond</t>
  </si>
  <si>
    <t>Svalbards Miljøfond Drift</t>
  </si>
  <si>
    <t>Valgdirektoratet</t>
  </si>
  <si>
    <t>Lånekassen</t>
  </si>
  <si>
    <t>Lånekassen konverteringsfond</t>
  </si>
  <si>
    <t>Statped</t>
  </si>
  <si>
    <t>FEK - De nasjonale forskningsetiske komiteene</t>
  </si>
  <si>
    <t>Statens helsetilsyn</t>
  </si>
  <si>
    <t>Norsk pasientskadeerstatning NPE</t>
  </si>
  <si>
    <t>Norsk pasientskadeerstatning NPE Reguleringsfond</t>
  </si>
  <si>
    <t>Norsk pasientskadeerstatning NPE Privat sektor</t>
  </si>
  <si>
    <t>Helfo - Drift</t>
  </si>
  <si>
    <t>Helfo - Stønad</t>
  </si>
  <si>
    <t>Arbeids- og sosialdepartementet (ASD)</t>
  </si>
  <si>
    <t>Energifondet (OED)</t>
  </si>
  <si>
    <t>Finansdepartementet (FIN)</t>
  </si>
  <si>
    <t>Helse- og omsorgsdepartementet (HOD)</t>
  </si>
  <si>
    <t>Justis- og beredskapsdepartementet</t>
  </si>
  <si>
    <t>Kommunal- og moderniseringsdepartementet (KMD)</t>
  </si>
  <si>
    <t>Landbruks- og matdepartementet (LMD)</t>
  </si>
  <si>
    <t>Klima- og miljødepartementet (KLD)</t>
  </si>
  <si>
    <t>Nærings- og fiskeridepartementet (NFD)</t>
  </si>
  <si>
    <t>Olje- og energidepartementet (OED)</t>
  </si>
  <si>
    <t>Regjeringsadvokaten (RA)</t>
  </si>
  <si>
    <t>Samferdselsdepartementet (SD)</t>
  </si>
  <si>
    <t>Statsministerens kontor</t>
  </si>
  <si>
    <t>Statsgjeldsforvaltningen</t>
  </si>
  <si>
    <t>Kulturdepartementet (KUD)</t>
  </si>
  <si>
    <t>Kunnskapsdepartementet (KD)</t>
  </si>
  <si>
    <t>Departementenes sikkerhets- og serviceorganisasjon (DSS)</t>
  </si>
  <si>
    <t>EL</t>
  </si>
  <si>
    <t>EV</t>
  </si>
  <si>
    <t>F5</t>
  </si>
  <si>
    <t>F6</t>
  </si>
  <si>
    <t>FA</t>
  </si>
  <si>
    <t>FL</t>
  </si>
  <si>
    <t>FS</t>
  </si>
  <si>
    <t>FZ</t>
  </si>
  <si>
    <t>KB</t>
  </si>
  <si>
    <t>KE</t>
  </si>
  <si>
    <t>KG</t>
  </si>
  <si>
    <t>1S</t>
  </si>
  <si>
    <t>S8</t>
  </si>
  <si>
    <t>CC</t>
  </si>
  <si>
    <t>CD</t>
  </si>
  <si>
    <t>CE</t>
  </si>
  <si>
    <t>DJ</t>
  </si>
  <si>
    <t>M1</t>
  </si>
  <si>
    <t>M6</t>
  </si>
  <si>
    <t>PC</t>
  </si>
  <si>
    <t>BU</t>
  </si>
  <si>
    <t>DA</t>
  </si>
  <si>
    <t>J9</t>
  </si>
  <si>
    <t>NR</t>
  </si>
  <si>
    <t>KI</t>
  </si>
  <si>
    <t>KL</t>
  </si>
  <si>
    <t>KV</t>
  </si>
  <si>
    <t>KX</t>
  </si>
  <si>
    <t>KY</t>
  </si>
  <si>
    <t>L8</t>
  </si>
  <si>
    <t>N3</t>
  </si>
  <si>
    <t>N5</t>
  </si>
  <si>
    <t>N6</t>
  </si>
  <si>
    <t>N7</t>
  </si>
  <si>
    <t>N8</t>
  </si>
  <si>
    <t>NK</t>
  </si>
  <si>
    <t>NP</t>
  </si>
  <si>
    <t>OX</t>
  </si>
  <si>
    <t>B2</t>
  </si>
  <si>
    <t>B7</t>
  </si>
  <si>
    <t>B8</t>
  </si>
  <si>
    <t>S2</t>
  </si>
  <si>
    <t>S5</t>
  </si>
  <si>
    <t>SL</t>
  </si>
  <si>
    <t>SN</t>
  </si>
  <si>
    <t>CG</t>
  </si>
  <si>
    <t>G2</t>
  </si>
  <si>
    <t>M7</t>
  </si>
  <si>
    <t>AI</t>
  </si>
  <si>
    <t>DR</t>
  </si>
  <si>
    <t>HF</t>
  </si>
  <si>
    <t>J8</t>
  </si>
  <si>
    <t>J5</t>
  </si>
  <si>
    <t>JB</t>
  </si>
  <si>
    <t>JQ</t>
  </si>
  <si>
    <t>RR</t>
  </si>
  <si>
    <t>J4</t>
  </si>
  <si>
    <t>DP</t>
  </si>
  <si>
    <t>AR</t>
  </si>
  <si>
    <t>DX</t>
  </si>
  <si>
    <t>AE</t>
  </si>
  <si>
    <t>KT</t>
  </si>
  <si>
    <t>QB</t>
  </si>
  <si>
    <t>AC</t>
  </si>
  <si>
    <t>AH</t>
  </si>
  <si>
    <t>RV</t>
  </si>
  <si>
    <t>JA</t>
  </si>
  <si>
    <t>AM</t>
  </si>
  <si>
    <t>AN</t>
  </si>
  <si>
    <t>AO</t>
  </si>
  <si>
    <t>JO</t>
  </si>
  <si>
    <t>JP</t>
  </si>
  <si>
    <t>JV</t>
  </si>
  <si>
    <t>RB</t>
  </si>
  <si>
    <t>RC</t>
  </si>
  <si>
    <t>RS</t>
  </si>
  <si>
    <t>T1</t>
  </si>
  <si>
    <t>T2</t>
  </si>
  <si>
    <t>T3</t>
  </si>
  <si>
    <t>T4</t>
  </si>
  <si>
    <t>T5</t>
  </si>
  <si>
    <t>T6</t>
  </si>
  <si>
    <t>U1</t>
  </si>
  <si>
    <t>V3</t>
  </si>
  <si>
    <t>DS</t>
  </si>
  <si>
    <t>B6</t>
  </si>
  <si>
    <t>O3</t>
  </si>
  <si>
    <t>S6</t>
  </si>
  <si>
    <t>CF</t>
  </si>
  <si>
    <t>CK</t>
  </si>
  <si>
    <t>CM</t>
  </si>
  <si>
    <t>CN</t>
  </si>
  <si>
    <t>CP</t>
  </si>
  <si>
    <t>G5</t>
  </si>
  <si>
    <t>AB</t>
  </si>
  <si>
    <t>DQ</t>
  </si>
  <si>
    <t>DT</t>
  </si>
  <si>
    <t>DU</t>
  </si>
  <si>
    <t>DV</t>
  </si>
  <si>
    <t>J6</t>
  </si>
  <si>
    <t>J7</t>
  </si>
  <si>
    <t>M3</t>
  </si>
  <si>
    <t>M4</t>
  </si>
  <si>
    <t>RU</t>
  </si>
  <si>
    <t>V4</t>
  </si>
  <si>
    <t>V5</t>
  </si>
  <si>
    <t>V9</t>
  </si>
  <si>
    <t>VA</t>
  </si>
  <si>
    <t>B5</t>
  </si>
  <si>
    <t>S1</t>
  </si>
  <si>
    <t>S7</t>
  </si>
  <si>
    <t>S9</t>
  </si>
  <si>
    <t>SF</t>
  </si>
  <si>
    <t>SG</t>
  </si>
  <si>
    <t>ST</t>
  </si>
  <si>
    <t>4A</t>
  </si>
  <si>
    <t>4B</t>
  </si>
  <si>
    <t>4C</t>
  </si>
  <si>
    <t>4D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</si>
  <si>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</si>
  <si>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</si>
  <si>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</si>
  <si>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</si>
  <si>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</si>
  <si>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</si>
  <si>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</si>
  <si>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</si>
  <si>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</si>
  <si>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</si>
  <si>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</si>
  <si>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4X</t>
  </si>
  <si>
    <t>4Z</t>
  </si>
  <si>
    <t>AT</t>
  </si>
  <si>
    <t>AgrDra</t>
  </si>
  <si>
    <t>AgrKrs</t>
  </si>
  <si>
    <t>AgrSvg</t>
  </si>
  <si>
    <t>AgrTos</t>
  </si>
  <si>
    <t>AgrDom</t>
  </si>
  <si>
    <t>AgrHam</t>
  </si>
  <si>
    <t>AgrTrd</t>
  </si>
  <si>
    <t>AgrDSS</t>
  </si>
  <si>
    <t xml:space="preserve"> - </t>
  </si>
  <si>
    <t>Delservice - Fond</t>
  </si>
  <si>
    <t>Fullservice - Fond</t>
  </si>
  <si>
    <t>Delservice - SRS</t>
  </si>
  <si>
    <t>Fullservice - SRS</t>
  </si>
  <si>
    <t>Delservice - Netto - SRS</t>
  </si>
  <si>
    <t>Fullservice - Netto - SRS</t>
  </si>
  <si>
    <t>XXXX</t>
  </si>
  <si>
    <t>XXX</t>
  </si>
  <si>
    <t>Xservice</t>
  </si>
  <si>
    <t>MAL</t>
  </si>
  <si>
    <t>SC</t>
  </si>
  <si>
    <t>TA</t>
  </si>
  <si>
    <t>NG</t>
  </si>
  <si>
    <t>Havforskningsinstituttet</t>
  </si>
  <si>
    <t>N9</t>
  </si>
  <si>
    <t>VC</t>
  </si>
  <si>
    <t>Artsdatabanken</t>
  </si>
  <si>
    <t>M8</t>
  </si>
  <si>
    <t>Sivil klareringsmyndighet</t>
  </si>
  <si>
    <t>PD</t>
  </si>
  <si>
    <t>VB</t>
  </si>
  <si>
    <t>Firmakode SAP</t>
  </si>
  <si>
    <t>Klient SAP</t>
  </si>
  <si>
    <t>Firmaopplysninger:</t>
  </si>
  <si>
    <t>Mellomregnskap ved utgangen av året ifølge S-rapport periode 12/13</t>
  </si>
  <si>
    <t>Kontroll av at mellomværende registrert i statsregnskapet stemmer med mellomværende rapportert i periode 12 eller 13,</t>
  </si>
  <si>
    <t>PL</t>
  </si>
  <si>
    <t>AgrPol</t>
  </si>
  <si>
    <t>Senter for oljevern og marint miljø</t>
  </si>
  <si>
    <t>T7</t>
  </si>
  <si>
    <t>Statens undersøkelseskommisjon for helse- og omsorgstjenesten</t>
  </si>
  <si>
    <t>SY</t>
  </si>
  <si>
    <t>Politi- og lennsmannsetaten</t>
  </si>
  <si>
    <t>AL</t>
  </si>
  <si>
    <t>OF</t>
  </si>
  <si>
    <t>Skatteetaten - innkrevingsregnskapet for bidrag og tilbakebetaling</t>
  </si>
  <si>
    <t>TC</t>
  </si>
  <si>
    <t>Skatteetaten - innkrevingsregnskapet for oppdrag og særavgifter</t>
  </si>
  <si>
    <t>Skatteetaten - merverdiavgiftsregnskapet (SRE Grimstad)</t>
  </si>
  <si>
    <t>Skatteetaten - inntektsregnskapet for skatt og folketrygd (SRE Grimstad)</t>
  </si>
  <si>
    <t>Skatteetaten - petroleumsskatteregnskapet (SRE Grimstad)</t>
  </si>
  <si>
    <t>DIKU – Direktoratet for internasjonalisering og kvalitetsutvikling i høyere utdanning</t>
  </si>
  <si>
    <t>Barne- og familiedepartementet (BFD)</t>
  </si>
  <si>
    <t>Forbrukertilsynet</t>
  </si>
  <si>
    <t>NQ</t>
  </si>
  <si>
    <t>Norsk akkreditering</t>
  </si>
  <si>
    <t>NU</t>
  </si>
  <si>
    <t>Oljedirektoratet</t>
  </si>
  <si>
    <t>PM</t>
  </si>
  <si>
    <t>Nasjonal Sikkerhetsmyndighet</t>
  </si>
  <si>
    <t>NT</t>
  </si>
  <si>
    <t>xx</t>
  </si>
  <si>
    <t>Digitaliseringsdirektoratet</t>
  </si>
  <si>
    <t>VD</t>
  </si>
  <si>
    <t>22. juli-senteret</t>
  </si>
  <si>
    <t>Tolletaten</t>
  </si>
  <si>
    <t>Benytt aktuell rapport til å avstemme Unit4 ERP mot forsystem.</t>
  </si>
  <si>
    <t>Bruk browserspørring i Unit4 ERP for å finne bilagsintervallet for aktuell måned. Unit4 ERP-rapport CAI05 kjøres ut og danner grunnlaget for tabellen under.</t>
  </si>
  <si>
    <t>Web-rapport fra DFØ E-handel tas ut og danner grunnlaget for tabellen under. Øredifferanser kan oppstå på grunn av ulik avrunding i Unit4 ERP og Basware, dette er i orden.</t>
  </si>
  <si>
    <t>Firmakode Unit4 ERP</t>
  </si>
  <si>
    <t>Base Unit4 ERP</t>
  </si>
  <si>
    <t>Unit4 ERP</t>
  </si>
  <si>
    <t>Helsedirektoratet</t>
  </si>
  <si>
    <t>Satsforvaltaren i Vestland</t>
  </si>
  <si>
    <t>Satsforvaltaren i Møre og Romsdal</t>
  </si>
  <si>
    <t>Satsforvaltaren i Rogaland</t>
  </si>
  <si>
    <t>Statsforvalteren i Innlandet</t>
  </si>
  <si>
    <t>Statsforvalteren i Troms og Finnmark</t>
  </si>
  <si>
    <t>Statsforvalteren i Nordland</t>
  </si>
  <si>
    <t>Statsforvalteren i Oslo og Viken</t>
  </si>
  <si>
    <t>Statsforvalteren i Vestfold og Telemark</t>
  </si>
  <si>
    <t>Statsforvalterens fellestjenester</t>
  </si>
  <si>
    <t>Statsforvalteren i Agder</t>
  </si>
  <si>
    <t>Statsforvalteren i Trøndelag</t>
  </si>
  <si>
    <t>Kode</t>
  </si>
  <si>
    <t>Base</t>
  </si>
  <si>
    <t>Klient</t>
  </si>
  <si>
    <t>Servicemodell</t>
  </si>
  <si>
    <t>Statistisk sentralbyrå (SSB)</t>
  </si>
  <si>
    <t>Direktoratet for forvaltning og økonomistyring (DFØ)</t>
  </si>
  <si>
    <t>Garantiinstituttet for eksportkreditt (GIEK)</t>
  </si>
  <si>
    <t>Klagenemndssekretariatet (KNS)</t>
  </si>
  <si>
    <t>Norges vassdrags- og energidirektorat (NVE)</t>
  </si>
  <si>
    <t>Statens havarikommisjon for transport</t>
  </si>
  <si>
    <t>Norsk senter for utvekslingssamarbeid (NOREC)</t>
  </si>
  <si>
    <t>Unit - Direktoratet for IKT og fellestjenester i høyere utdanning og forskning</t>
  </si>
  <si>
    <t>Folkehelseinstituttet (FHI)</t>
  </si>
  <si>
    <t>Norsk filminstitutt (NFI)</t>
  </si>
  <si>
    <t>Kunst i offentlige rom (KORO)</t>
  </si>
  <si>
    <t>Forvaltningsorganet for Opplysningsvesenets fond</t>
  </si>
  <si>
    <t>Hovedredningssentralen</t>
  </si>
  <si>
    <t>UB</t>
  </si>
  <si>
    <t>Universitetet i Bergen (UiB)</t>
  </si>
  <si>
    <t>CS</t>
  </si>
  <si>
    <t>G8</t>
  </si>
  <si>
    <t>Dagligvaretilsynet</t>
  </si>
  <si>
    <t>SQ</t>
  </si>
  <si>
    <t>Eldreombudet</t>
  </si>
  <si>
    <t>MA</t>
  </si>
  <si>
    <t>Miljødirektoratet</t>
  </si>
  <si>
    <t>MB</t>
  </si>
  <si>
    <t>MC</t>
  </si>
  <si>
    <t>Miljødirektoratet - Viltfondet</t>
  </si>
  <si>
    <t>Miljødirektoratet - Statens fiskefond</t>
  </si>
  <si>
    <t>AgrUH01</t>
  </si>
  <si>
    <t>NB</t>
  </si>
  <si>
    <t>Norsk nukleær dekommisjonering</t>
  </si>
  <si>
    <t>Kommisjonen for gjenopptakelse av straffesaker</t>
  </si>
  <si>
    <t>sd</t>
  </si>
  <si>
    <t>Bruttobudsjettert</t>
  </si>
  <si>
    <t>Nettobudsjettert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</si>
</sst>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dd/mm/yy;@"/>
    <numFmt numFmtId="168" formatCode="_(* #,##0.00_);_(* \(#,##0.00\);_(* &quot;-&quot;??_);_(@_)"/>
    <numFmt numFmtId="169" formatCode="_(&quot;kr&quot;* #,##0.00_);_(&quot;kr&quot;* \(#,##0.00\);_(&quot;kr&quot;* &quot;-&quot;??_);_(@_)"/>
    <numFmt numFmtId="171" formatCode="#,##0.00;[Red]\-#,##0.00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39997558519241921"/>
        <bgColor indexed="9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rgb="FF00539B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3" borderId="0">
      <protection locked="0"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" borderId="0">
      <protection locked="0"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8" applyNumberFormat="0" applyFill="0" applyAlignment="0" applyProtection="0"/>
    <xf numFmtId="0" fontId="21" fillId="0" borderId="59" applyNumberFormat="0" applyFill="0" applyAlignment="0" applyProtection="0"/>
    <xf numFmtId="0" fontId="22" fillId="0" borderId="6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61" applyNumberFormat="0" applyAlignment="0" applyProtection="0"/>
    <xf numFmtId="0" fontId="27" fillId="12" borderId="62" applyNumberFormat="0" applyAlignment="0" applyProtection="0"/>
    <xf numFmtId="0" fontId="28" fillId="12" borderId="61" applyNumberFormat="0" applyAlignment="0" applyProtection="0"/>
    <xf numFmtId="0" fontId="29" fillId="0" borderId="63" applyNumberFormat="0" applyFill="0" applyAlignment="0" applyProtection="0"/>
    <xf numFmtId="0" fontId="30" fillId="13" borderId="64" applyNumberFormat="0" applyAlignment="0" applyProtection="0"/>
    <xf numFmtId="0" fontId="17" fillId="0" borderId="0" applyNumberFormat="0" applyFill="0" applyBorder="0" applyAlignment="0" applyProtection="0"/>
    <xf numFmtId="0" fontId="1" fillId="14" borderId="6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66" applyNumberFormat="0" applyFill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37" fillId="0" borderId="0"/>
    <xf numFmtId="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387">
    <xf numFmtId="0" fontId="0" fillId="0" borderId="0" xfId="0"/>
    <xf numFmtId="0" fontId="3" fillId="0" borderId="0" xfId="0" applyFont="1"/>
    <xf numFmtId="0" fontId="9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6" borderId="0" xfId="0" applyFill="1"/>
    <xf numFmtId="0" fontId="0" fillId="0" borderId="0" xfId="0"/>
    <xf numFmtId="0" fontId="13" fillId="0" borderId="0" xfId="0" applyFont="1"/>
    <xf numFmtId="0" fontId="0" fillId="5" borderId="0" xfId="0" applyFill="1"/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2" borderId="2" xfId="12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4" fillId="2" borderId="7" xfId="12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/>
    <xf numFmtId="0" fontId="18" fillId="0" borderId="0" xfId="0" applyFont="1" applyProtection="1">
      <protection locked="0"/>
    </xf>
    <xf numFmtId="0" fontId="2" fillId="39" borderId="2" xfId="0" applyFont="1" applyFill="1" applyBorder="1" applyProtection="1">
      <protection locked="0"/>
    </xf>
    <xf numFmtId="0" fontId="0" fillId="39" borderId="6" xfId="0" applyFont="1" applyFill="1" applyBorder="1" applyAlignment="1" applyProtection="1">
      <alignment horizontal="left" vertical="center"/>
      <protection locked="0"/>
    </xf>
    <xf numFmtId="0" fontId="0" fillId="39" borderId="10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10" fillId="2" borderId="26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left" vertical="center"/>
      <protection locked="0"/>
    </xf>
    <xf numFmtId="0" fontId="0" fillId="7" borderId="5" xfId="0" applyFont="1" applyFill="1" applyBorder="1" applyAlignment="1" applyProtection="1">
      <alignment horizontal="left" vertical="center"/>
      <protection locked="0"/>
    </xf>
    <xf numFmtId="0" fontId="34" fillId="39" borderId="7" xfId="0" applyFont="1" applyFill="1" applyBorder="1" applyAlignment="1" applyProtection="1">
      <alignment horizontal="center" wrapText="1"/>
      <protection locked="0"/>
    </xf>
    <xf numFmtId="0" fontId="34" fillId="39" borderId="26" xfId="0" applyFont="1" applyFill="1" applyBorder="1" applyAlignment="1" applyProtection="1">
      <alignment wrapText="1"/>
      <protection locked="0"/>
    </xf>
    <xf numFmtId="0" fontId="5" fillId="39" borderId="7" xfId="0" applyFont="1" applyFill="1" applyBorder="1" applyAlignment="1" applyProtection="1">
      <alignment horizontal="center"/>
      <protection locked="0"/>
    </xf>
    <xf numFmtId="0" fontId="5" fillId="39" borderId="26" xfId="0" applyFont="1" applyFill="1" applyBorder="1" applyAlignment="1" applyProtection="1">
      <alignment horizontal="center"/>
      <protection locked="0"/>
    </xf>
    <xf numFmtId="0" fontId="5" fillId="39" borderId="4" xfId="0" applyFont="1" applyFill="1" applyBorder="1" applyAlignment="1" applyProtection="1">
      <alignment horizontal="center"/>
      <protection locked="0"/>
    </xf>
    <xf numFmtId="0" fontId="34" fillId="39" borderId="67" xfId="0" applyFont="1" applyFill="1" applyBorder="1" applyAlignment="1" applyProtection="1">
      <alignment horizontal="center" wrapText="1"/>
      <protection locked="0"/>
    </xf>
    <xf numFmtId="0" fontId="5" fillId="39" borderId="67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center"/>
      <protection locked="0"/>
    </xf>
    <xf numFmtId="0" fontId="5" fillId="39" borderId="42" xfId="0" applyFon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13" fillId="0" borderId="49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36" fillId="0" borderId="0" xfId="0" applyFont="1"/>
    <xf numFmtId="0" fontId="36" fillId="0" borderId="0" xfId="0" applyFont="1" applyProtection="1">
      <protection locked="0"/>
    </xf>
    <xf numFmtId="0" fontId="4" fillId="0" borderId="0" xfId="56" applyFont="1" applyProtection="1">
      <protection locked="0"/>
    </xf>
    <xf numFmtId="0" fontId="37" fillId="0" borderId="0" xfId="56" applyProtection="1">
      <protection locked="0"/>
    </xf>
    <xf numFmtId="0" fontId="3" fillId="0" borderId="0" xfId="56" applyFont="1" applyProtection="1">
      <protection locked="0"/>
    </xf>
    <xf numFmtId="0" fontId="3" fillId="0" borderId="0" xfId="56" applyFont="1" applyAlignment="1" applyProtection="1">
      <alignment horizontal="center"/>
      <protection locked="0"/>
    </xf>
    <xf numFmtId="9" fontId="38" fillId="0" borderId="0" xfId="57" applyFont="1" applyProtection="1">
      <protection locked="0"/>
    </xf>
    <xf numFmtId="0" fontId="2" fillId="2" borderId="2" xfId="56" applyFont="1" applyFill="1" applyBorder="1" applyAlignment="1" applyProtection="1">
      <alignment horizontal="left"/>
      <protection locked="0"/>
    </xf>
    <xf numFmtId="0" fontId="2" fillId="39" borderId="2" xfId="56" applyFont="1" applyFill="1" applyBorder="1" applyProtection="1">
      <protection locked="0"/>
    </xf>
    <xf numFmtId="0" fontId="37" fillId="0" borderId="0" xfId="56" applyFont="1" applyProtection="1">
      <protection locked="0"/>
    </xf>
    <xf numFmtId="0" fontId="39" fillId="0" borderId="0" xfId="56" applyFont="1" applyAlignment="1"/>
    <xf numFmtId="0" fontId="39" fillId="0" borderId="0" xfId="56" applyFont="1"/>
    <xf numFmtId="0" fontId="39" fillId="0" borderId="0" xfId="56" applyFont="1" applyProtection="1">
      <protection locked="0"/>
    </xf>
    <xf numFmtId="9" fontId="40" fillId="0" borderId="0" xfId="57" applyFont="1" applyProtection="1">
      <protection locked="0"/>
    </xf>
    <xf numFmtId="0" fontId="40" fillId="2" borderId="50" xfId="56" applyFont="1" applyFill="1" applyBorder="1" applyAlignment="1" applyProtection="1">
      <alignment horizontal="left" vertical="center"/>
    </xf>
    <xf numFmtId="0" fontId="40" fillId="2" borderId="48" xfId="56" applyFont="1" applyFill="1" applyBorder="1" applyAlignment="1" applyProtection="1">
      <alignment horizontal="center" vertical="center"/>
    </xf>
    <xf numFmtId="0" fontId="40" fillId="0" borderId="0" xfId="56" applyFont="1" applyProtection="1">
      <protection locked="0"/>
    </xf>
    <xf numFmtId="0" fontId="40" fillId="0" borderId="0" xfId="56" applyFont="1"/>
    <xf numFmtId="171" fontId="40" fillId="40" borderId="12" xfId="56" applyNumberFormat="1" applyFont="1" applyFill="1" applyBorder="1" applyAlignment="1" applyProtection="1">
      <alignment horizontal="center" vertical="center"/>
    </xf>
    <xf numFmtId="49" fontId="40" fillId="40" borderId="11" xfId="56" applyNumberFormat="1" applyFont="1" applyFill="1" applyBorder="1" applyAlignment="1" applyProtection="1">
      <alignment horizontal="left" vertical="center" wrapText="1"/>
    </xf>
    <xf numFmtId="171" fontId="40" fillId="40" borderId="11" xfId="56" applyNumberFormat="1" applyFont="1" applyFill="1" applyBorder="1" applyAlignment="1" applyProtection="1">
      <alignment horizontal="center" vertical="center" wrapText="1"/>
    </xf>
    <xf numFmtId="4" fontId="41" fillId="41" borderId="7" xfId="56" applyNumberFormat="1" applyFont="1" applyFill="1" applyBorder="1" applyAlignment="1" applyProtection="1">
      <alignment horizontal="center" vertical="center"/>
      <protection locked="0"/>
    </xf>
    <xf numFmtId="4" fontId="41" fillId="41" borderId="5" xfId="56" applyNumberFormat="1" applyFont="1" applyFill="1" applyBorder="1" applyAlignment="1" applyProtection="1">
      <alignment horizontal="left" vertical="center"/>
      <protection locked="0"/>
    </xf>
    <xf numFmtId="4" fontId="41" fillId="41" borderId="5" xfId="56" applyNumberFormat="1" applyFont="1" applyFill="1" applyBorder="1" applyAlignment="1" applyProtection="1">
      <alignment horizontal="right" vertical="center" wrapText="1"/>
      <protection locked="0"/>
    </xf>
    <xf numFmtId="0" fontId="39" fillId="40" borderId="7" xfId="56" applyFont="1" applyFill="1" applyBorder="1" applyAlignment="1" applyProtection="1">
      <alignment horizontal="left" vertical="center"/>
    </xf>
    <xf numFmtId="0" fontId="39" fillId="40" borderId="5" xfId="56" applyFont="1" applyFill="1" applyBorder="1" applyAlignment="1" applyProtection="1">
      <alignment horizontal="left" vertical="center" wrapText="1"/>
    </xf>
    <xf numFmtId="4" fontId="39" fillId="42" borderId="5" xfId="56" applyNumberFormat="1" applyFont="1" applyFill="1" applyBorder="1" applyAlignment="1" applyProtection="1">
      <alignment horizontal="right" vertical="center" wrapText="1"/>
    </xf>
    <xf numFmtId="49" fontId="39" fillId="40" borderId="7" xfId="56" applyNumberFormat="1" applyFont="1" applyFill="1" applyBorder="1" applyAlignment="1" applyProtection="1">
      <alignment horizontal="left" vertical="center"/>
    </xf>
    <xf numFmtId="49" fontId="39" fillId="40" borderId="5" xfId="56" applyNumberFormat="1" applyFont="1" applyFill="1" applyBorder="1" applyAlignment="1" applyProtection="1">
      <alignment horizontal="left" vertical="center" wrapText="1"/>
    </xf>
    <xf numFmtId="0" fontId="40" fillId="40" borderId="8" xfId="56" applyFont="1" applyFill="1" applyBorder="1" applyAlignment="1" applyProtection="1">
      <alignment horizontal="left" vertical="center"/>
    </xf>
    <xf numFmtId="0" fontId="40" fillId="40" borderId="6" xfId="56" applyFont="1" applyFill="1" applyBorder="1" applyAlignment="1" applyProtection="1">
      <alignment horizontal="left" vertical="center" wrapText="1"/>
    </xf>
    <xf numFmtId="4" fontId="2" fillId="4" borderId="6" xfId="56" applyNumberFormat="1" applyFont="1" applyFill="1" applyBorder="1" applyAlignment="1" applyProtection="1">
      <alignment horizontal="right"/>
    </xf>
    <xf numFmtId="49" fontId="40" fillId="40" borderId="12" xfId="56" applyNumberFormat="1" applyFont="1" applyFill="1" applyBorder="1" applyAlignment="1" applyProtection="1">
      <alignment vertical="center"/>
    </xf>
    <xf numFmtId="49" fontId="40" fillId="40" borderId="33" xfId="56" applyNumberFormat="1" applyFont="1" applyFill="1" applyBorder="1" applyAlignment="1" applyProtection="1">
      <alignment horizontal="left" vertical="center" wrapText="1"/>
    </xf>
    <xf numFmtId="0" fontId="40" fillId="40" borderId="70" xfId="56" applyFont="1" applyFill="1" applyBorder="1" applyAlignment="1" applyProtection="1">
      <alignment horizontal="center" vertical="center" wrapText="1"/>
    </xf>
    <xf numFmtId="0" fontId="40" fillId="40" borderId="71" xfId="56" applyFont="1" applyFill="1" applyBorder="1" applyAlignment="1" applyProtection="1">
      <alignment horizontal="center" vertical="center" wrapText="1"/>
    </xf>
    <xf numFmtId="0" fontId="41" fillId="40" borderId="72" xfId="56" applyFont="1" applyFill="1" applyBorder="1" applyAlignment="1" applyProtection="1">
      <alignment horizontal="left" vertical="center"/>
    </xf>
    <xf numFmtId="0" fontId="41" fillId="40" borderId="73" xfId="56" applyFont="1" applyFill="1" applyBorder="1" applyAlignment="1" applyProtection="1">
      <alignment horizontal="left" vertical="center" wrapText="1"/>
    </xf>
    <xf numFmtId="49" fontId="39" fillId="40" borderId="74" xfId="56" applyNumberFormat="1" applyFont="1" applyFill="1" applyBorder="1" applyAlignment="1" applyProtection="1">
      <alignment horizontal="left" vertical="center"/>
    </xf>
    <xf numFmtId="49" fontId="39" fillId="40" borderId="75" xfId="56" applyNumberFormat="1" applyFont="1" applyFill="1" applyBorder="1" applyAlignment="1" applyProtection="1">
      <alignment horizontal="left" vertical="center" wrapText="1"/>
    </xf>
    <xf numFmtId="0" fontId="40" fillId="40" borderId="76" xfId="56" applyFont="1" applyFill="1" applyBorder="1" applyAlignment="1" applyProtection="1">
      <alignment horizontal="left" vertical="center"/>
    </xf>
    <xf numFmtId="0" fontId="40" fillId="40" borderId="77" xfId="56" applyFont="1" applyFill="1" applyBorder="1" applyAlignment="1" applyProtection="1">
      <alignment horizontal="left" vertical="center" wrapText="1"/>
    </xf>
    <xf numFmtId="49" fontId="40" fillId="40" borderId="78" xfId="56" applyNumberFormat="1" applyFont="1" applyFill="1" applyBorder="1" applyAlignment="1" applyProtection="1">
      <alignment horizontal="left" vertical="center" wrapText="1"/>
    </xf>
    <xf numFmtId="0" fontId="40" fillId="40" borderId="79" xfId="56" applyFont="1" applyFill="1" applyBorder="1" applyAlignment="1" applyProtection="1">
      <alignment horizontal="center" vertical="center" wrapText="1"/>
    </xf>
    <xf numFmtId="0" fontId="40" fillId="40" borderId="80" xfId="56" applyFont="1" applyFill="1" applyBorder="1" applyAlignment="1" applyProtection="1">
      <alignment horizontal="center" vertical="center" wrapText="1"/>
    </xf>
    <xf numFmtId="0" fontId="41" fillId="41" borderId="81" xfId="56" applyFont="1" applyFill="1" applyBorder="1" applyAlignment="1" applyProtection="1">
      <alignment horizontal="center" vertical="center"/>
      <protection locked="0"/>
    </xf>
    <xf numFmtId="0" fontId="39" fillId="41" borderId="82" xfId="56" applyFont="1" applyFill="1" applyBorder="1" applyAlignment="1" applyProtection="1">
      <alignment horizontal="left" vertical="center"/>
      <protection locked="0"/>
    </xf>
    <xf numFmtId="0" fontId="39" fillId="41" borderId="26" xfId="56" applyFont="1" applyFill="1" applyBorder="1" applyAlignment="1" applyProtection="1">
      <alignment horizontal="left" vertical="center"/>
      <protection locked="0"/>
    </xf>
    <xf numFmtId="0" fontId="39" fillId="40" borderId="81" xfId="56" applyFont="1" applyFill="1" applyBorder="1" applyAlignment="1" applyProtection="1">
      <alignment horizontal="left" vertical="center"/>
    </xf>
    <xf numFmtId="0" fontId="39" fillId="40" borderId="89" xfId="56" applyFont="1" applyFill="1" applyBorder="1" applyAlignment="1" applyProtection="1">
      <alignment horizontal="left" vertical="top"/>
    </xf>
    <xf numFmtId="4" fontId="39" fillId="42" borderId="4" xfId="56" applyNumberFormat="1" applyFont="1" applyFill="1" applyBorder="1" applyAlignment="1" applyProtection="1">
      <alignment horizontal="right" vertical="center" wrapText="1"/>
    </xf>
    <xf numFmtId="49" fontId="39" fillId="40" borderId="81" xfId="56" applyNumberFormat="1" applyFont="1" applyFill="1" applyBorder="1" applyAlignment="1" applyProtection="1">
      <alignment horizontal="left" vertical="center"/>
    </xf>
    <xf numFmtId="49" fontId="39" fillId="40" borderId="89" xfId="56" applyNumberFormat="1" applyFont="1" applyFill="1" applyBorder="1" applyAlignment="1" applyProtection="1">
      <alignment horizontal="left" vertical="top"/>
    </xf>
    <xf numFmtId="0" fontId="40" fillId="40" borderId="90" xfId="56" applyFont="1" applyFill="1" applyBorder="1" applyAlignment="1" applyProtection="1">
      <alignment horizontal="left" vertical="center"/>
    </xf>
    <xf numFmtId="0" fontId="39" fillId="40" borderId="91" xfId="56" applyFont="1" applyFill="1" applyBorder="1" applyAlignment="1" applyProtection="1">
      <alignment horizontal="left" vertical="top"/>
    </xf>
    <xf numFmtId="4" fontId="2" fillId="4" borderId="10" xfId="56" applyNumberFormat="1" applyFont="1" applyFill="1" applyBorder="1" applyAlignment="1" applyProtection="1">
      <alignment horizontal="right"/>
    </xf>
    <xf numFmtId="0" fontId="41" fillId="41" borderId="92" xfId="56" applyFont="1" applyFill="1" applyBorder="1" applyAlignment="1" applyProtection="1">
      <alignment horizontal="center" vertical="center"/>
      <protection locked="0"/>
    </xf>
    <xf numFmtId="0" fontId="39" fillId="40" borderId="92" xfId="56" applyFont="1" applyFill="1" applyBorder="1" applyAlignment="1" applyProtection="1">
      <alignment horizontal="left" vertical="center"/>
    </xf>
    <xf numFmtId="0" fontId="39" fillId="40" borderId="95" xfId="56" applyFont="1" applyFill="1" applyBorder="1" applyAlignment="1" applyProtection="1">
      <alignment horizontal="left" vertical="top"/>
    </xf>
    <xf numFmtId="49" fontId="39" fillId="40" borderId="92" xfId="56" applyNumberFormat="1" applyFont="1" applyFill="1" applyBorder="1" applyAlignment="1" applyProtection="1">
      <alignment horizontal="left" vertical="center"/>
    </xf>
    <xf numFmtId="49" fontId="39" fillId="40" borderId="95" xfId="56" applyNumberFormat="1" applyFont="1" applyFill="1" applyBorder="1" applyAlignment="1" applyProtection="1">
      <alignment horizontal="left" vertical="top"/>
    </xf>
    <xf numFmtId="0" fontId="39" fillId="40" borderId="92" xfId="56" applyNumberFormat="1" applyFont="1" applyFill="1" applyBorder="1" applyAlignment="1" applyProtection="1">
      <alignment horizontal="left" vertical="center"/>
    </xf>
    <xf numFmtId="0" fontId="39" fillId="40" borderId="95" xfId="56" applyNumberFormat="1" applyFont="1" applyFill="1" applyBorder="1" applyAlignment="1" applyProtection="1">
      <alignment horizontal="left" vertical="top"/>
    </xf>
    <xf numFmtId="0" fontId="40" fillId="40" borderId="90" xfId="56" applyNumberFormat="1" applyFont="1" applyFill="1" applyBorder="1" applyAlignment="1" applyProtection="1">
      <alignment horizontal="left" vertical="center"/>
    </xf>
    <xf numFmtId="0" fontId="40" fillId="40" borderId="91" xfId="56" applyNumberFormat="1" applyFont="1" applyFill="1" applyBorder="1" applyAlignment="1" applyProtection="1">
      <alignment horizontal="left" vertical="top"/>
    </xf>
    <xf numFmtId="0" fontId="40" fillId="40" borderId="96" xfId="56" applyFont="1" applyFill="1" applyBorder="1" applyAlignment="1" applyProtection="1">
      <alignment horizontal="left" vertical="center"/>
    </xf>
    <xf numFmtId="0" fontId="40" fillId="40" borderId="97" xfId="56" applyFont="1" applyFill="1" applyBorder="1" applyAlignment="1" applyProtection="1">
      <alignment horizontal="left" vertical="center" wrapText="1"/>
    </xf>
    <xf numFmtId="0" fontId="40" fillId="40" borderId="78" xfId="56" applyFont="1" applyFill="1" applyBorder="1" applyAlignment="1" applyProtection="1">
      <alignment horizontal="center" vertical="center" wrapText="1"/>
    </xf>
    <xf numFmtId="0" fontId="39" fillId="40" borderId="98" xfId="56" applyFont="1" applyFill="1" applyBorder="1" applyAlignment="1" applyProtection="1">
      <alignment horizontal="left" vertical="center"/>
    </xf>
    <xf numFmtId="0" fontId="39" fillId="40" borderId="99" xfId="56" applyFont="1" applyFill="1" applyBorder="1" applyAlignment="1" applyProtection="1">
      <alignment horizontal="left" vertical="center" wrapText="1"/>
    </xf>
    <xf numFmtId="0" fontId="39" fillId="41" borderId="95" xfId="56" applyFont="1" applyFill="1" applyBorder="1" applyAlignment="1" applyProtection="1">
      <alignment horizontal="center" vertical="center" wrapText="1"/>
      <protection locked="0"/>
    </xf>
    <xf numFmtId="4" fontId="41" fillId="41" borderId="4" xfId="56" applyNumberFormat="1" applyFont="1" applyFill="1" applyBorder="1" applyAlignment="1" applyProtection="1">
      <alignment horizontal="right" vertical="center" wrapText="1"/>
      <protection locked="0"/>
    </xf>
    <xf numFmtId="49" fontId="39" fillId="40" borderId="98" xfId="56" applyNumberFormat="1" applyFont="1" applyFill="1" applyBorder="1" applyAlignment="1" applyProtection="1">
      <alignment horizontal="left" vertical="center"/>
    </xf>
    <xf numFmtId="49" fontId="39" fillId="40" borderId="99" xfId="56" applyNumberFormat="1" applyFont="1" applyFill="1" applyBorder="1" applyAlignment="1" applyProtection="1">
      <alignment horizontal="left" vertical="center" wrapText="1"/>
    </xf>
    <xf numFmtId="49" fontId="39" fillId="40" borderId="100" xfId="56" applyNumberFormat="1" applyFont="1" applyFill="1" applyBorder="1" applyAlignment="1" applyProtection="1">
      <alignment horizontal="left" vertical="center" wrapText="1"/>
    </xf>
    <xf numFmtId="0" fontId="40" fillId="40" borderId="101" xfId="56" applyFont="1" applyFill="1" applyBorder="1" applyAlignment="1" applyProtection="1">
      <alignment horizontal="left" vertical="center"/>
    </xf>
    <xf numFmtId="0" fontId="40" fillId="40" borderId="102" xfId="56" applyFont="1" applyFill="1" applyBorder="1" applyAlignment="1" applyProtection="1">
      <alignment horizontal="left" vertical="center" wrapText="1"/>
    </xf>
    <xf numFmtId="0" fontId="40" fillId="40" borderId="103" xfId="56" applyFont="1" applyFill="1" applyBorder="1" applyAlignment="1" applyProtection="1">
      <alignment horizontal="left" vertical="center" wrapText="1"/>
    </xf>
    <xf numFmtId="0" fontId="2" fillId="0" borderId="0" xfId="56" applyFont="1" applyProtection="1">
      <protection locked="0"/>
    </xf>
    <xf numFmtId="4" fontId="39" fillId="39" borderId="11" xfId="56" applyNumberFormat="1" applyFont="1" applyFill="1" applyBorder="1" applyAlignment="1" applyProtection="1">
      <alignment horizontal="right"/>
      <protection locked="0"/>
    </xf>
    <xf numFmtId="4" fontId="39" fillId="39" borderId="9" xfId="56" applyNumberFormat="1" applyFont="1" applyFill="1" applyBorder="1" applyAlignment="1" applyProtection="1">
      <alignment horizontal="right"/>
      <protection locked="0"/>
    </xf>
    <xf numFmtId="4" fontId="39" fillId="39" borderId="5" xfId="56" applyNumberFormat="1" applyFont="1" applyFill="1" applyBorder="1" applyAlignment="1" applyProtection="1">
      <alignment horizontal="right"/>
      <protection locked="0"/>
    </xf>
    <xf numFmtId="4" fontId="39" fillId="39" borderId="4" xfId="56" applyNumberFormat="1" applyFont="1" applyFill="1" applyBorder="1" applyAlignment="1" applyProtection="1">
      <alignment horizontal="right"/>
      <protection locked="0"/>
    </xf>
    <xf numFmtId="0" fontId="2" fillId="2" borderId="8" xfId="56" applyFont="1" applyFill="1" applyBorder="1" applyAlignment="1" applyProtection="1">
      <alignment vertical="center"/>
      <protection locked="0"/>
    </xf>
    <xf numFmtId="0" fontId="2" fillId="2" borderId="35" xfId="56" applyFont="1" applyFill="1" applyBorder="1" applyAlignment="1" applyProtection="1">
      <alignment vertical="center" wrapText="1"/>
      <protection locked="0"/>
    </xf>
    <xf numFmtId="0" fontId="2" fillId="2" borderId="12" xfId="56" applyFont="1" applyFill="1" applyBorder="1" applyProtection="1">
      <protection locked="0"/>
    </xf>
    <xf numFmtId="0" fontId="2" fillId="2" borderId="7" xfId="56" applyFont="1" applyFill="1" applyBorder="1" applyProtection="1">
      <protection locked="0"/>
    </xf>
    <xf numFmtId="0" fontId="39" fillId="39" borderId="5" xfId="56" applyFont="1" applyFill="1" applyBorder="1" applyProtection="1">
      <protection locked="0"/>
    </xf>
    <xf numFmtId="0" fontId="39" fillId="39" borderId="4" xfId="56" applyFont="1" applyFill="1" applyBorder="1" applyProtection="1">
      <protection locked="0"/>
    </xf>
    <xf numFmtId="0" fontId="2" fillId="2" borderId="8" xfId="56" applyFont="1" applyFill="1" applyBorder="1" applyProtection="1">
      <protection locked="0"/>
    </xf>
    <xf numFmtId="0" fontId="39" fillId="39" borderId="6" xfId="56" applyFont="1" applyFill="1" applyBorder="1" applyProtection="1">
      <protection locked="0"/>
    </xf>
    <xf numFmtId="0" fontId="39" fillId="39" borderId="10" xfId="56" applyFont="1" applyFill="1" applyBorder="1" applyProtection="1">
      <protection locked="0"/>
    </xf>
    <xf numFmtId="0" fontId="40" fillId="2" borderId="12" xfId="56" applyFont="1" applyFill="1" applyBorder="1" applyAlignment="1" applyProtection="1">
      <alignment horizontal="center" vertical="top" wrapText="1"/>
      <protection locked="0"/>
    </xf>
    <xf numFmtId="0" fontId="40" fillId="2" borderId="7" xfId="56" applyFont="1" applyFill="1" applyBorder="1" applyAlignment="1" applyProtection="1">
      <alignment horizontal="center" vertical="top" wrapText="1"/>
      <protection locked="0"/>
    </xf>
    <xf numFmtId="0" fontId="40" fillId="2" borderId="8" xfId="56" applyFont="1" applyFill="1" applyBorder="1" applyAlignment="1" applyProtection="1">
      <alignment horizontal="center" vertical="top" wrapText="1"/>
      <protection locked="0"/>
    </xf>
    <xf numFmtId="0" fontId="39" fillId="0" borderId="0" xfId="56" applyFont="1" applyAlignment="1" applyProtection="1">
      <protection locked="0"/>
    </xf>
    <xf numFmtId="0" fontId="42" fillId="0" borderId="0" xfId="56" applyFont="1" applyProtection="1">
      <protection locked="0"/>
    </xf>
    <xf numFmtId="0" fontId="43" fillId="2" borderId="2" xfId="12" applyFont="1" applyFill="1" applyBorder="1" applyAlignment="1" applyProtection="1">
      <protection locked="0"/>
    </xf>
    <xf numFmtId="0" fontId="39" fillId="2" borderId="48" xfId="56" applyFont="1" applyFill="1" applyBorder="1" applyAlignment="1" applyProtection="1">
      <protection locked="0"/>
    </xf>
    <xf numFmtId="0" fontId="39" fillId="2" borderId="52" xfId="56" applyFont="1" applyFill="1" applyBorder="1" applyAlignment="1" applyProtection="1">
      <protection locked="0"/>
    </xf>
    <xf numFmtId="0" fontId="40" fillId="40" borderId="7" xfId="56" applyFont="1" applyFill="1" applyBorder="1" applyAlignment="1" applyProtection="1">
      <alignment horizontal="center" vertical="center"/>
    </xf>
    <xf numFmtId="0" fontId="40" fillId="40" borderId="4" xfId="56" applyFont="1" applyFill="1" applyBorder="1" applyAlignment="1" applyProtection="1">
      <alignment horizontal="center" vertical="center"/>
    </xf>
    <xf numFmtId="164" fontId="39" fillId="42" borderId="5" xfId="56" applyNumberFormat="1" applyFont="1" applyFill="1" applyBorder="1" applyAlignment="1" applyProtection="1">
      <alignment horizontal="right" vertical="center" wrapText="1"/>
    </xf>
    <xf numFmtId="4" fontId="2" fillId="4" borderId="26" xfId="56" applyNumberFormat="1" applyFont="1" applyFill="1" applyBorder="1" applyAlignment="1" applyProtection="1">
      <alignment horizontal="right"/>
    </xf>
    <xf numFmtId="4" fontId="41" fillId="41" borderId="7" xfId="56" applyNumberFormat="1" applyFont="1" applyFill="1" applyBorder="1" applyAlignment="1" applyProtection="1">
      <alignment horizontal="right" vertical="center" wrapText="1"/>
      <protection locked="0"/>
    </xf>
    <xf numFmtId="4" fontId="2" fillId="4" borderId="4" xfId="56" applyNumberFormat="1" applyFont="1" applyFill="1" applyBorder="1" applyAlignment="1" applyProtection="1">
      <alignment horizontal="right"/>
    </xf>
    <xf numFmtId="164" fontId="39" fillId="42" borderId="109" xfId="56" applyNumberFormat="1" applyFont="1" applyFill="1" applyBorder="1" applyAlignment="1" applyProtection="1">
      <alignment horizontal="right" vertical="center" wrapText="1"/>
    </xf>
    <xf numFmtId="4" fontId="2" fillId="4" borderId="110" xfId="56" applyNumberFormat="1" applyFont="1" applyFill="1" applyBorder="1" applyAlignment="1" applyProtection="1">
      <alignment horizontal="right"/>
    </xf>
    <xf numFmtId="4" fontId="41" fillId="41" borderId="108" xfId="56" applyNumberFormat="1" applyFont="1" applyFill="1" applyBorder="1" applyAlignment="1" applyProtection="1">
      <alignment horizontal="right" vertical="center" wrapText="1"/>
      <protection locked="0"/>
    </xf>
    <xf numFmtId="4" fontId="2" fillId="4" borderId="111" xfId="56" applyNumberFormat="1" applyFont="1" applyFill="1" applyBorder="1" applyAlignment="1" applyProtection="1">
      <alignment horizontal="right"/>
    </xf>
    <xf numFmtId="164" fontId="40" fillId="42" borderId="39" xfId="56" applyNumberFormat="1" applyFont="1" applyFill="1" applyBorder="1" applyAlignment="1" applyProtection="1">
      <alignment horizontal="right" vertical="center" wrapText="1"/>
    </xf>
    <xf numFmtId="4" fontId="41" fillId="42" borderId="38" xfId="56" applyNumberFormat="1" applyFont="1" applyFill="1" applyBorder="1" applyAlignment="1" applyProtection="1">
      <alignment horizontal="right" vertical="center" wrapText="1"/>
      <protection locked="0"/>
    </xf>
    <xf numFmtId="4" fontId="2" fillId="4" borderId="40" xfId="56" applyNumberFormat="1" applyFont="1" applyFill="1" applyBorder="1" applyAlignment="1" applyProtection="1">
      <alignment horizontal="right"/>
    </xf>
    <xf numFmtId="0" fontId="39" fillId="39" borderId="11" xfId="56" applyFont="1" applyFill="1" applyBorder="1" applyProtection="1">
      <protection locked="0"/>
    </xf>
    <xf numFmtId="0" fontId="39" fillId="39" borderId="9" xfId="56" applyFont="1" applyFill="1" applyBorder="1" applyProtection="1">
      <protection locked="0"/>
    </xf>
    <xf numFmtId="0" fontId="37" fillId="0" borderId="0" xfId="56"/>
    <xf numFmtId="166" fontId="39" fillId="41" borderId="11" xfId="58" applyFont="1" applyFill="1" applyBorder="1" applyAlignment="1" applyProtection="1">
      <alignment vertical="center"/>
    </xf>
    <xf numFmtId="166" fontId="39" fillId="41" borderId="11" xfId="58" applyFont="1" applyFill="1" applyBorder="1" applyAlignment="1" applyProtection="1">
      <alignment horizontal="right"/>
    </xf>
    <xf numFmtId="166" fontId="39" fillId="41" borderId="11" xfId="58" applyFont="1" applyFill="1" applyBorder="1" applyAlignment="1" applyProtection="1">
      <alignment horizontal="center" vertical="top"/>
    </xf>
    <xf numFmtId="166" fontId="39" fillId="41" borderId="28" xfId="58" applyFont="1" applyFill="1" applyBorder="1" applyAlignment="1" applyProtection="1">
      <alignment horizontal="right" vertical="top"/>
    </xf>
    <xf numFmtId="166" fontId="39" fillId="42" borderId="11" xfId="58" applyFont="1" applyFill="1" applyBorder="1" applyAlignment="1" applyProtection="1">
      <alignment vertical="center"/>
    </xf>
    <xf numFmtId="166" fontId="39" fillId="42" borderId="11" xfId="58" applyFont="1" applyFill="1" applyBorder="1" applyAlignment="1" applyProtection="1">
      <alignment horizontal="right"/>
    </xf>
    <xf numFmtId="166" fontId="39" fillId="42" borderId="11" xfId="58" applyFont="1" applyFill="1" applyBorder="1" applyAlignment="1" applyProtection="1">
      <alignment horizontal="center" vertical="top"/>
    </xf>
    <xf numFmtId="166" fontId="39" fillId="42" borderId="28" xfId="58" applyFont="1" applyFill="1" applyBorder="1" applyAlignment="1" applyProtection="1">
      <alignment horizontal="right" vertical="top"/>
    </xf>
    <xf numFmtId="166" fontId="2" fillId="4" borderId="6" xfId="58" applyFont="1" applyFill="1" applyBorder="1" applyAlignment="1" applyProtection="1">
      <alignment horizontal="right"/>
    </xf>
    <xf numFmtId="166" fontId="2" fillId="4" borderId="35" xfId="58" applyFont="1" applyFill="1" applyBorder="1" applyAlignment="1" applyProtection="1">
      <alignment horizontal="right"/>
    </xf>
    <xf numFmtId="167" fontId="39" fillId="39" borderId="15" xfId="56" applyNumberFormat="1" applyFont="1" applyFill="1" applyBorder="1" applyProtection="1">
      <protection locked="0"/>
    </xf>
    <xf numFmtId="167" fontId="39" fillId="39" borderId="20" xfId="56" applyNumberFormat="1" applyFont="1" applyFill="1" applyBorder="1" applyProtection="1">
      <protection locked="0"/>
    </xf>
    <xf numFmtId="0" fontId="39" fillId="39" borderId="26" xfId="56" applyFont="1" applyFill="1" applyBorder="1" applyProtection="1">
      <protection locked="0"/>
    </xf>
    <xf numFmtId="167" fontId="39" fillId="39" borderId="11" xfId="56" applyNumberFormat="1" applyFont="1" applyFill="1" applyBorder="1" applyAlignment="1" applyProtection="1">
      <alignment horizontal="left"/>
      <protection locked="0"/>
    </xf>
    <xf numFmtId="0" fontId="2" fillId="2" borderId="11" xfId="56" applyFont="1" applyFill="1" applyBorder="1" applyAlignment="1" applyProtection="1">
      <alignment horizontal="left"/>
      <protection locked="0"/>
    </xf>
    <xf numFmtId="167" fontId="39" fillId="39" borderId="9" xfId="56" applyNumberFormat="1" applyFont="1" applyFill="1" applyBorder="1" applyAlignment="1" applyProtection="1">
      <alignment horizontal="left"/>
      <protection locked="0"/>
    </xf>
    <xf numFmtId="0" fontId="39" fillId="39" borderId="5" xfId="56" applyFont="1" applyFill="1" applyBorder="1" applyAlignment="1" applyProtection="1">
      <alignment horizontal="left"/>
      <protection locked="0"/>
    </xf>
    <xf numFmtId="0" fontId="2" fillId="2" borderId="5" xfId="56" applyFont="1" applyFill="1" applyBorder="1" applyAlignment="1" applyProtection="1">
      <alignment horizontal="left"/>
      <protection locked="0"/>
    </xf>
    <xf numFmtId="0" fontId="39" fillId="39" borderId="4" xfId="56" applyFont="1" applyFill="1" applyBorder="1" applyAlignment="1" applyProtection="1">
      <alignment horizontal="left"/>
      <protection locked="0"/>
    </xf>
    <xf numFmtId="0" fontId="2" fillId="2" borderId="6" xfId="56" applyFont="1" applyFill="1" applyBorder="1" applyAlignment="1" applyProtection="1">
      <alignment horizontal="left"/>
      <protection locked="0"/>
    </xf>
    <xf numFmtId="0" fontId="2" fillId="2" borderId="7" xfId="56" applyFont="1" applyFill="1" applyBorder="1" applyAlignment="1" applyProtection="1">
      <alignment horizontal="left"/>
      <protection locked="0"/>
    </xf>
    <xf numFmtId="0" fontId="2" fillId="2" borderId="8" xfId="56" applyFont="1" applyFill="1" applyBorder="1" applyAlignment="1" applyProtection="1">
      <alignment horizontal="left"/>
      <protection locked="0"/>
    </xf>
    <xf numFmtId="167" fontId="39" fillId="39" borderId="4" xfId="56" applyNumberFormat="1" applyFont="1" applyFill="1" applyBorder="1" applyAlignment="1" applyProtection="1">
      <alignment horizontal="left"/>
      <protection locked="0"/>
    </xf>
    <xf numFmtId="167" fontId="41" fillId="39" borderId="8" xfId="1" applyNumberFormat="1" applyFont="1" applyFill="1" applyBorder="1" applyAlignment="1" applyProtection="1">
      <alignment horizontal="left"/>
      <protection locked="0"/>
    </xf>
    <xf numFmtId="0" fontId="41" fillId="39" borderId="6" xfId="1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vertical="top"/>
    </xf>
    <xf numFmtId="0" fontId="32" fillId="0" borderId="0" xfId="0" applyFont="1"/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4" fillId="2" borderId="8" xfId="0" applyFont="1" applyFill="1" applyBorder="1" applyProtection="1">
      <protection locked="0"/>
    </xf>
    <xf numFmtId="0" fontId="4" fillId="39" borderId="4" xfId="0" applyFont="1" applyFill="1" applyBorder="1" applyAlignment="1" applyProtection="1">
      <alignment horizontal="center"/>
      <protection locked="0"/>
    </xf>
    <xf numFmtId="0" fontId="3" fillId="39" borderId="6" xfId="0" quotePrefix="1" applyFont="1" applyFill="1" applyBorder="1" applyAlignment="1" applyProtection="1">
      <alignment horizontal="center"/>
      <protection locked="0"/>
    </xf>
    <xf numFmtId="0" fontId="3" fillId="39" borderId="6" xfId="0" applyFont="1" applyFill="1" applyBorder="1" applyAlignment="1" applyProtection="1">
      <alignment horizontal="center"/>
    </xf>
    <xf numFmtId="0" fontId="3" fillId="39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/>
    <xf numFmtId="0" fontId="32" fillId="0" borderId="0" xfId="0" applyFont="1" applyAlignment="1">
      <alignment horizontal="center"/>
    </xf>
    <xf numFmtId="0" fontId="0" fillId="43" borderId="0" xfId="0" applyFill="1"/>
    <xf numFmtId="0" fontId="41" fillId="0" borderId="0" xfId="0" applyFont="1"/>
    <xf numFmtId="0" fontId="41" fillId="0" borderId="0" xfId="0" applyFont="1" applyFill="1"/>
    <xf numFmtId="0" fontId="9" fillId="0" borderId="1" xfId="0" applyFont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45" xfId="0" applyFont="1" applyFill="1" applyBorder="1" applyAlignment="1" applyProtection="1">
      <alignment horizontal="center"/>
      <protection locked="0"/>
    </xf>
    <xf numFmtId="0" fontId="11" fillId="2" borderId="46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35" fillId="39" borderId="36" xfId="0" applyFont="1" applyFill="1" applyBorder="1" applyAlignment="1" applyProtection="1">
      <alignment horizontal="left" wrapText="1"/>
      <protection locked="0"/>
    </xf>
    <xf numFmtId="0" fontId="35" fillId="39" borderId="34" xfId="0" applyFont="1" applyFill="1" applyBorder="1" applyAlignment="1" applyProtection="1">
      <alignment horizontal="left" wrapText="1"/>
      <protection locked="0"/>
    </xf>
    <xf numFmtId="0" fontId="13" fillId="0" borderId="49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3" fillId="39" borderId="35" xfId="0" applyFont="1" applyFill="1" applyBorder="1" applyAlignment="1" applyProtection="1">
      <alignment horizontal="center"/>
      <protection locked="0"/>
    </xf>
    <xf numFmtId="0" fontId="3" fillId="39" borderId="29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06" xfId="0" applyFill="1" applyBorder="1" applyAlignment="1" applyProtection="1">
      <alignment horizontal="center"/>
      <protection locked="0"/>
    </xf>
    <xf numFmtId="0" fontId="0" fillId="2" borderId="104" xfId="0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left" vertical="center" wrapText="1" indent="4"/>
      <protection locked="0"/>
    </xf>
    <xf numFmtId="0" fontId="4" fillId="0" borderId="5" xfId="0" applyFont="1" applyBorder="1" applyAlignment="1" applyProtection="1">
      <alignment horizontal="left" vertical="center" wrapText="1" indent="4"/>
      <protection locked="0"/>
    </xf>
    <xf numFmtId="0" fontId="4" fillId="0" borderId="8" xfId="0" applyFont="1" applyBorder="1" applyAlignment="1" applyProtection="1">
      <alignment horizontal="left" vertical="center" wrapText="1" indent="4"/>
      <protection locked="0"/>
    </xf>
    <xf numFmtId="0" fontId="4" fillId="0" borderId="6" xfId="0" applyFont="1" applyBorder="1" applyAlignment="1" applyProtection="1">
      <alignment horizontal="left" vertical="center" wrapText="1" indent="4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39" borderId="5" xfId="0" applyFont="1" applyFill="1" applyBorder="1" applyAlignment="1" applyProtection="1">
      <alignment horizontal="left"/>
      <protection locked="0"/>
    </xf>
    <xf numFmtId="0" fontId="16" fillId="39" borderId="5" xfId="0" applyFont="1" applyFill="1" applyBorder="1" applyAlignment="1" applyProtection="1">
      <alignment horizontal="center" vertical="center"/>
      <protection locked="0"/>
    </xf>
    <xf numFmtId="0" fontId="16" fillId="39" borderId="6" xfId="0" applyFont="1" applyFill="1" applyBorder="1" applyAlignment="1" applyProtection="1">
      <alignment horizontal="center" vertical="center"/>
      <protection locked="0"/>
    </xf>
    <xf numFmtId="14" fontId="16" fillId="39" borderId="5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39" borderId="4" xfId="0" applyFont="1" applyFill="1" applyBorder="1" applyAlignment="1" applyProtection="1">
      <alignment horizontal="center" vertical="center"/>
      <protection locked="0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protection locked="0"/>
    </xf>
    <xf numFmtId="0" fontId="2" fillId="39" borderId="2" xfId="0" applyFont="1" applyFill="1" applyBorder="1" applyAlignment="1" applyProtection="1">
      <protection locked="0"/>
    </xf>
    <xf numFmtId="0" fontId="0" fillId="39" borderId="1" xfId="0" applyFill="1" applyBorder="1" applyAlignment="1" applyProtection="1">
      <alignment wrapText="1"/>
      <protection locked="0"/>
    </xf>
    <xf numFmtId="0" fontId="0" fillId="39" borderId="55" xfId="0" applyFill="1" applyBorder="1" applyAlignment="1" applyProtection="1">
      <alignment wrapText="1"/>
      <protection locked="0"/>
    </xf>
    <xf numFmtId="0" fontId="0" fillId="39" borderId="13" xfId="0" applyFill="1" applyBorder="1" applyAlignment="1" applyProtection="1">
      <alignment wrapText="1"/>
      <protection locked="0"/>
    </xf>
    <xf numFmtId="0" fontId="0" fillId="39" borderId="54" xfId="0" applyFill="1" applyBorder="1" applyAlignment="1" applyProtection="1">
      <alignment wrapText="1"/>
      <protection locked="0"/>
    </xf>
    <xf numFmtId="0" fontId="0" fillId="39" borderId="14" xfId="0" applyFill="1" applyBorder="1" applyAlignment="1" applyProtection="1">
      <alignment wrapText="1"/>
      <protection locked="0"/>
    </xf>
    <xf numFmtId="0" fontId="0" fillId="39" borderId="3" xfId="0" applyFill="1" applyBorder="1" applyAlignment="1" applyProtection="1">
      <alignment wrapText="1"/>
      <protection locked="0"/>
    </xf>
    <xf numFmtId="0" fontId="0" fillId="39" borderId="53" xfId="0" applyFill="1" applyBorder="1" applyAlignment="1" applyProtection="1">
      <alignment wrapText="1"/>
      <protection locked="0"/>
    </xf>
    <xf numFmtId="0" fontId="0" fillId="39" borderId="43" xfId="0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 wrapText="1"/>
      <protection locked="0"/>
    </xf>
    <xf numFmtId="0" fontId="39" fillId="39" borderId="26" xfId="56" applyFont="1" applyFill="1" applyBorder="1" applyAlignment="1" applyProtection="1">
      <alignment horizontal="left" vertical="top" wrapText="1"/>
      <protection locked="0"/>
    </xf>
    <xf numFmtId="0" fontId="39" fillId="39" borderId="106" xfId="56" applyFont="1" applyFill="1" applyBorder="1" applyAlignment="1" applyProtection="1">
      <alignment horizontal="left" vertical="top" wrapText="1"/>
      <protection locked="0"/>
    </xf>
    <xf numFmtId="0" fontId="39" fillId="39" borderId="107" xfId="56" applyFont="1" applyFill="1" applyBorder="1" applyAlignment="1" applyProtection="1">
      <alignment horizontal="left" vertical="top" wrapText="1"/>
      <protection locked="0"/>
    </xf>
    <xf numFmtId="0" fontId="39" fillId="39" borderId="35" xfId="56" applyFont="1" applyFill="1" applyBorder="1" applyAlignment="1" applyProtection="1">
      <alignment horizontal="left" vertical="top" wrapText="1"/>
      <protection locked="0"/>
    </xf>
    <xf numFmtId="0" fontId="39" fillId="39" borderId="32" xfId="56" applyFont="1" applyFill="1" applyBorder="1" applyAlignment="1" applyProtection="1">
      <alignment horizontal="left" vertical="top" wrapText="1"/>
      <protection locked="0"/>
    </xf>
    <xf numFmtId="0" fontId="39" fillId="39" borderId="29" xfId="56" applyFont="1" applyFill="1" applyBorder="1" applyAlignment="1" applyProtection="1">
      <alignment horizontal="left" vertical="top" wrapText="1"/>
      <protection locked="0"/>
    </xf>
    <xf numFmtId="0" fontId="40" fillId="40" borderId="45" xfId="56" applyFont="1" applyFill="1" applyBorder="1" applyAlignment="1" applyProtection="1">
      <alignment horizontal="center" vertical="center" wrapText="1"/>
    </xf>
    <xf numFmtId="0" fontId="40" fillId="40" borderId="21" xfId="56" applyFont="1" applyFill="1" applyBorder="1" applyAlignment="1" applyProtection="1">
      <alignment horizontal="center" vertical="center" wrapText="1"/>
    </xf>
    <xf numFmtId="0" fontId="40" fillId="40" borderId="22" xfId="56" applyFont="1" applyFill="1" applyBorder="1" applyAlignment="1" applyProtection="1">
      <alignment horizontal="center" vertical="center" wrapText="1"/>
    </xf>
    <xf numFmtId="0" fontId="39" fillId="39" borderId="36" xfId="56" applyFont="1" applyFill="1" applyBorder="1" applyAlignment="1" applyProtection="1">
      <alignment horizontal="left" vertical="top" wrapText="1"/>
      <protection locked="0"/>
    </xf>
    <xf numFmtId="0" fontId="39" fillId="39" borderId="104" xfId="56" applyFont="1" applyFill="1" applyBorder="1" applyAlignment="1" applyProtection="1">
      <alignment horizontal="left" vertical="top" wrapText="1"/>
      <protection locked="0"/>
    </xf>
    <xf numFmtId="0" fontId="39" fillId="39" borderId="28" xfId="56" applyFont="1" applyFill="1" applyBorder="1" applyAlignment="1" applyProtection="1">
      <alignment horizontal="left" vertical="top" wrapText="1"/>
      <protection locked="0"/>
    </xf>
    <xf numFmtId="0" fontId="39" fillId="39" borderId="105" xfId="56" applyFont="1" applyFill="1" applyBorder="1" applyAlignment="1" applyProtection="1">
      <alignment horizontal="left" vertical="top" wrapText="1"/>
      <protection locked="0"/>
    </xf>
    <xf numFmtId="0" fontId="39" fillId="39" borderId="30" xfId="56" applyFont="1" applyFill="1" applyBorder="1" applyAlignment="1" applyProtection="1">
      <alignment horizontal="left" vertical="top" wrapText="1"/>
      <protection locked="0"/>
    </xf>
    <xf numFmtId="0" fontId="39" fillId="39" borderId="37" xfId="56" applyFont="1" applyFill="1" applyBorder="1" applyAlignment="1" applyProtection="1">
      <alignment horizontal="left" vertical="top" wrapText="1"/>
      <protection locked="0"/>
    </xf>
    <xf numFmtId="0" fontId="39" fillId="39" borderId="23" xfId="56" applyFont="1" applyFill="1" applyBorder="1" applyAlignment="1" applyProtection="1">
      <alignment horizontal="left" vertical="top" wrapText="1"/>
      <protection locked="0"/>
    </xf>
    <xf numFmtId="0" fontId="39" fillId="40" borderId="47" xfId="56" applyFont="1" applyFill="1" applyBorder="1" applyAlignment="1" applyProtection="1">
      <alignment horizontal="center" vertical="center" wrapText="1"/>
    </xf>
    <xf numFmtId="0" fontId="39" fillId="40" borderId="19" xfId="56" applyFont="1" applyFill="1" applyBorder="1" applyAlignment="1" applyProtection="1">
      <alignment horizontal="center" vertical="center" wrapText="1"/>
    </xf>
    <xf numFmtId="0" fontId="39" fillId="40" borderId="31" xfId="56" applyFont="1" applyFill="1" applyBorder="1" applyAlignment="1" applyProtection="1">
      <alignment horizontal="center" vertical="center" wrapText="1"/>
    </xf>
    <xf numFmtId="164" fontId="39" fillId="40" borderId="93" xfId="56" applyNumberFormat="1" applyFont="1" applyFill="1" applyBorder="1" applyAlignment="1" applyProtection="1">
      <alignment horizontal="center" vertical="center" wrapText="1"/>
    </xf>
    <xf numFmtId="164" fontId="39" fillId="40" borderId="87" xfId="56" applyNumberFormat="1" applyFont="1" applyFill="1" applyBorder="1" applyAlignment="1" applyProtection="1">
      <alignment horizontal="center" vertical="center" wrapText="1"/>
    </xf>
    <xf numFmtId="164" fontId="39" fillId="40" borderId="94" xfId="56" applyNumberFormat="1" applyFont="1" applyFill="1" applyBorder="1" applyAlignment="1" applyProtection="1">
      <alignment horizontal="center" vertical="center" wrapText="1"/>
    </xf>
    <xf numFmtId="164" fontId="39" fillId="40" borderId="88" xfId="56" applyNumberFormat="1" applyFont="1" applyFill="1" applyBorder="1" applyAlignment="1" applyProtection="1">
      <alignment horizontal="center" vertical="center" wrapText="1"/>
    </xf>
    <xf numFmtId="0" fontId="40" fillId="40" borderId="1" xfId="56" applyFont="1" applyFill="1" applyBorder="1" applyAlignment="1" applyProtection="1">
      <alignment horizontal="center" vertical="center" wrapText="1"/>
    </xf>
    <xf numFmtId="0" fontId="40" fillId="40" borderId="0" xfId="56" applyFont="1" applyFill="1" applyBorder="1" applyAlignment="1" applyProtection="1">
      <alignment horizontal="center" vertical="center" wrapText="1"/>
    </xf>
    <xf numFmtId="0" fontId="40" fillId="40" borderId="3" xfId="56" applyFont="1" applyFill="1" applyBorder="1" applyAlignment="1" applyProtection="1">
      <alignment horizontal="center" vertical="center" wrapText="1"/>
    </xf>
    <xf numFmtId="0" fontId="40" fillId="40" borderId="55" xfId="56" applyFont="1" applyFill="1" applyBorder="1" applyAlignment="1" applyProtection="1">
      <alignment horizontal="center" vertical="center" wrapText="1"/>
    </xf>
    <xf numFmtId="0" fontId="40" fillId="40" borderId="54" xfId="56" applyFont="1" applyFill="1" applyBorder="1" applyAlignment="1" applyProtection="1">
      <alignment horizontal="center" vertical="center" wrapText="1"/>
    </xf>
    <xf numFmtId="0" fontId="40" fillId="40" borderId="53" xfId="56" applyFont="1" applyFill="1" applyBorder="1" applyAlignment="1" applyProtection="1">
      <alignment horizontal="center" vertical="center" wrapText="1"/>
    </xf>
    <xf numFmtId="164" fontId="39" fillId="40" borderId="85" xfId="56" applyNumberFormat="1" applyFont="1" applyFill="1" applyBorder="1" applyAlignment="1" applyProtection="1">
      <alignment horizontal="center" vertical="center" wrapText="1"/>
    </xf>
    <xf numFmtId="164" fontId="39" fillId="40" borderId="86" xfId="56" applyNumberFormat="1" applyFont="1" applyFill="1" applyBorder="1" applyAlignment="1" applyProtection="1">
      <alignment horizontal="center" vertical="center" wrapText="1"/>
    </xf>
    <xf numFmtId="164" fontId="39" fillId="40" borderId="83" xfId="56" applyNumberFormat="1" applyFont="1" applyFill="1" applyBorder="1" applyAlignment="1" applyProtection="1">
      <alignment horizontal="center" vertical="center" wrapText="1"/>
    </xf>
    <xf numFmtId="164" fontId="39" fillId="40" borderId="84" xfId="56" applyNumberFormat="1" applyFont="1" applyFill="1" applyBorder="1" applyAlignment="1" applyProtection="1">
      <alignment horizontal="center" vertical="center" wrapText="1"/>
    </xf>
    <xf numFmtId="0" fontId="39" fillId="2" borderId="45" xfId="56" applyFont="1" applyFill="1" applyBorder="1" applyAlignment="1" applyProtection="1">
      <alignment horizontal="center"/>
      <protection locked="0"/>
    </xf>
    <xf numFmtId="0" fontId="39" fillId="2" borderId="21" xfId="56" applyFont="1" applyFill="1" applyBorder="1" applyAlignment="1" applyProtection="1">
      <alignment horizontal="center"/>
      <protection locked="0"/>
    </xf>
    <xf numFmtId="0" fontId="39" fillId="2" borderId="22" xfId="56" applyFont="1" applyFill="1" applyBorder="1" applyAlignment="1" applyProtection="1">
      <alignment horizontal="center"/>
      <protection locked="0"/>
    </xf>
    <xf numFmtId="0" fontId="39" fillId="2" borderId="47" xfId="56" applyFont="1" applyFill="1" applyBorder="1" applyAlignment="1" applyProtection="1">
      <alignment horizontal="center"/>
      <protection locked="0"/>
    </xf>
    <xf numFmtId="0" fontId="39" fillId="2" borderId="19" xfId="56" applyFont="1" applyFill="1" applyBorder="1" applyAlignment="1" applyProtection="1">
      <alignment horizontal="center"/>
      <protection locked="0"/>
    </xf>
    <xf numFmtId="0" fontId="39" fillId="2" borderId="31" xfId="56" applyFont="1" applyFill="1" applyBorder="1" applyAlignment="1" applyProtection="1">
      <alignment horizontal="center"/>
      <protection locked="0"/>
    </xf>
    <xf numFmtId="0" fontId="39" fillId="2" borderId="46" xfId="56" applyFont="1" applyFill="1" applyBorder="1" applyAlignment="1" applyProtection="1">
      <alignment horizontal="center"/>
      <protection locked="0"/>
    </xf>
    <xf numFmtId="0" fontId="39" fillId="2" borderId="51" xfId="56" applyFont="1" applyFill="1" applyBorder="1" applyAlignment="1" applyProtection="1">
      <alignment horizontal="center"/>
      <protection locked="0"/>
    </xf>
    <xf numFmtId="0" fontId="39" fillId="2" borderId="56" xfId="56" applyFont="1" applyFill="1" applyBorder="1" applyAlignment="1" applyProtection="1">
      <alignment horizontal="center"/>
      <protection locked="0"/>
    </xf>
    <xf numFmtId="0" fontId="39" fillId="2" borderId="11" xfId="56" applyFont="1" applyFill="1" applyBorder="1" applyAlignment="1" applyProtection="1">
      <alignment horizontal="center"/>
      <protection locked="0"/>
    </xf>
    <xf numFmtId="0" fontId="39" fillId="2" borderId="5" xfId="56" applyFont="1" applyFill="1" applyBorder="1" applyAlignment="1" applyProtection="1">
      <alignment horizontal="center"/>
      <protection locked="0"/>
    </xf>
    <xf numFmtId="0" fontId="39" fillId="2" borderId="6" xfId="56" applyFont="1" applyFill="1" applyBorder="1" applyAlignment="1" applyProtection="1">
      <alignment horizontal="center"/>
      <protection locked="0"/>
    </xf>
    <xf numFmtId="0" fontId="39" fillId="2" borderId="9" xfId="56" applyFont="1" applyFill="1" applyBorder="1" applyAlignment="1" applyProtection="1">
      <alignment horizontal="center"/>
      <protection locked="0"/>
    </xf>
    <xf numFmtId="0" fontId="39" fillId="2" borderId="4" xfId="56" applyFont="1" applyFill="1" applyBorder="1" applyAlignment="1" applyProtection="1">
      <alignment horizontal="center"/>
      <protection locked="0"/>
    </xf>
    <xf numFmtId="0" fontId="39" fillId="2" borderId="10" xfId="56" applyFont="1" applyFill="1" applyBorder="1" applyAlignment="1" applyProtection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" fillId="2" borderId="50" xfId="56" applyFont="1" applyFill="1" applyBorder="1" applyAlignment="1" applyProtection="1">
      <alignment horizontal="center"/>
      <protection locked="0"/>
    </xf>
    <xf numFmtId="0" fontId="4" fillId="2" borderId="48" xfId="56" applyFont="1" applyFill="1" applyBorder="1" applyAlignment="1" applyProtection="1">
      <alignment horizontal="center"/>
      <protection locked="0"/>
    </xf>
    <xf numFmtId="0" fontId="4" fillId="2" borderId="52" xfId="56" applyFont="1" applyFill="1" applyBorder="1" applyAlignment="1" applyProtection="1">
      <alignment horizontal="center"/>
      <protection locked="0"/>
    </xf>
    <xf numFmtId="0" fontId="2" fillId="39" borderId="50" xfId="56" applyFont="1" applyFill="1" applyBorder="1" applyAlignment="1" applyProtection="1">
      <alignment horizontal="left"/>
      <protection locked="0"/>
    </xf>
    <xf numFmtId="0" fontId="2" fillId="39" borderId="48" xfId="56" applyFont="1" applyFill="1" applyBorder="1" applyAlignment="1" applyProtection="1">
      <alignment horizontal="left"/>
      <protection locked="0"/>
    </xf>
    <xf numFmtId="0" fontId="2" fillId="39" borderId="52" xfId="56" applyFont="1" applyFill="1" applyBorder="1" applyAlignment="1" applyProtection="1">
      <alignment horizontal="left"/>
      <protection locked="0"/>
    </xf>
    <xf numFmtId="0" fontId="40" fillId="2" borderId="69" xfId="56" applyFont="1" applyFill="1" applyBorder="1" applyAlignment="1" applyProtection="1">
      <alignment horizontal="center" vertical="center"/>
    </xf>
    <xf numFmtId="0" fontId="40" fillId="2" borderId="68" xfId="56" applyFont="1" applyFill="1" applyBorder="1" applyAlignment="1" applyProtection="1">
      <alignment horizontal="center" vertical="center"/>
    </xf>
    <xf numFmtId="0" fontId="40" fillId="2" borderId="52" xfId="56" applyFont="1" applyFill="1" applyBorder="1" applyAlignment="1" applyProtection="1">
      <alignment horizontal="center" vertical="center"/>
    </xf>
    <xf numFmtId="0" fontId="40" fillId="40" borderId="12" xfId="56" applyFont="1" applyFill="1" applyBorder="1" applyAlignment="1" applyProtection="1">
      <alignment horizontal="left" vertical="center"/>
    </xf>
    <xf numFmtId="0" fontId="40" fillId="40" borderId="11" xfId="56" applyFont="1" applyFill="1" applyBorder="1" applyAlignment="1" applyProtection="1">
      <alignment horizontal="left" vertical="center"/>
    </xf>
    <xf numFmtId="0" fontId="2" fillId="2" borderId="7" xfId="56" applyFont="1" applyFill="1" applyBorder="1" applyAlignment="1" applyProtection="1">
      <alignment horizontal="left" vertical="center"/>
      <protection locked="0"/>
    </xf>
    <xf numFmtId="0" fontId="2" fillId="2" borderId="5" xfId="56" applyFont="1" applyFill="1" applyBorder="1" applyAlignment="1" applyProtection="1">
      <alignment horizontal="left" vertical="center"/>
      <protection locked="0"/>
    </xf>
    <xf numFmtId="0" fontId="2" fillId="2" borderId="8" xfId="56" applyFont="1" applyFill="1" applyBorder="1" applyAlignment="1" applyProtection="1">
      <alignment horizontal="left" vertical="center"/>
      <protection locked="0"/>
    </xf>
    <xf numFmtId="0" fontId="2" fillId="2" borderId="6" xfId="56" applyFont="1" applyFill="1" applyBorder="1" applyAlignment="1" applyProtection="1">
      <alignment horizontal="left" vertical="center"/>
      <protection locked="0"/>
    </xf>
    <xf numFmtId="0" fontId="2" fillId="2" borderId="12" xfId="56" applyFont="1" applyFill="1" applyBorder="1" applyAlignment="1" applyProtection="1">
      <alignment horizontal="center" vertical="center"/>
      <protection locked="0"/>
    </xf>
    <xf numFmtId="0" fontId="2" fillId="2" borderId="9" xfId="56" applyFont="1" applyFill="1" applyBorder="1" applyAlignment="1" applyProtection="1">
      <alignment horizontal="center" vertical="center"/>
      <protection locked="0"/>
    </xf>
    <xf numFmtId="0" fontId="2" fillId="2" borderId="7" xfId="56" applyFont="1" applyFill="1" applyBorder="1" applyAlignment="1" applyProtection="1">
      <alignment horizontal="center" vertical="center"/>
      <protection locked="0"/>
    </xf>
    <xf numFmtId="0" fontId="2" fillId="2" borderId="4" xfId="56" applyFont="1" applyFill="1" applyBorder="1" applyAlignment="1" applyProtection="1">
      <alignment horizontal="center" vertical="center"/>
      <protection locked="0"/>
    </xf>
    <xf numFmtId="0" fontId="40" fillId="40" borderId="8" xfId="56" applyFont="1" applyFill="1" applyBorder="1" applyAlignment="1" applyProtection="1">
      <alignment horizontal="left" vertical="top"/>
    </xf>
    <xf numFmtId="0" fontId="40" fillId="40" borderId="6" xfId="56" applyFont="1" applyFill="1" applyBorder="1" applyAlignment="1" applyProtection="1">
      <alignment horizontal="left" vertical="top"/>
    </xf>
    <xf numFmtId="0" fontId="2" fillId="2" borderId="41" xfId="56" applyFont="1" applyFill="1" applyBorder="1" applyAlignment="1" applyProtection="1">
      <alignment horizontal="left" vertical="center"/>
      <protection locked="0"/>
    </xf>
    <xf numFmtId="0" fontId="2" fillId="2" borderId="15" xfId="56" applyFont="1" applyFill="1" applyBorder="1" applyAlignment="1" applyProtection="1">
      <alignment horizontal="left" vertical="center"/>
      <protection locked="0"/>
    </xf>
    <xf numFmtId="164" fontId="40" fillId="40" borderId="39" xfId="56" applyNumberFormat="1" applyFont="1" applyFill="1" applyBorder="1" applyAlignment="1" applyProtection="1">
      <alignment horizontal="center" vertical="center" wrapText="1"/>
    </xf>
    <xf numFmtId="164" fontId="40" fillId="40" borderId="69" xfId="56" applyNumberFormat="1" applyFont="1" applyFill="1" applyBorder="1" applyAlignment="1" applyProtection="1">
      <alignment horizontal="center" vertical="center" wrapText="1"/>
    </xf>
    <xf numFmtId="0" fontId="2" fillId="2" borderId="12" xfId="56" applyFont="1" applyFill="1" applyBorder="1" applyAlignment="1" applyProtection="1">
      <alignment horizontal="left" vertical="center"/>
      <protection locked="0"/>
    </xf>
    <xf numFmtId="0" fontId="2" fillId="2" borderId="11" xfId="56" applyFont="1" applyFill="1" applyBorder="1" applyAlignment="1" applyProtection="1">
      <alignment horizontal="left" vertical="center"/>
      <protection locked="0"/>
    </xf>
    <xf numFmtId="0" fontId="40" fillId="40" borderId="38" xfId="56" applyFont="1" applyFill="1" applyBorder="1" applyAlignment="1" applyProtection="1">
      <alignment horizontal="left" vertical="center"/>
    </xf>
    <xf numFmtId="0" fontId="40" fillId="40" borderId="39" xfId="56" applyFont="1" applyFill="1" applyBorder="1" applyAlignment="1" applyProtection="1">
      <alignment horizontal="left" vertical="center"/>
    </xf>
    <xf numFmtId="0" fontId="40" fillId="40" borderId="7" xfId="56" applyFont="1" applyFill="1" applyBorder="1" applyAlignment="1" applyProtection="1">
      <alignment horizontal="left" vertical="center" wrapText="1"/>
    </xf>
    <xf numFmtId="0" fontId="40" fillId="40" borderId="5" xfId="56" applyFont="1" applyFill="1" applyBorder="1" applyAlignment="1" applyProtection="1">
      <alignment horizontal="left" vertical="center" wrapText="1"/>
    </xf>
    <xf numFmtId="0" fontId="40" fillId="40" borderId="108" xfId="56" applyFont="1" applyFill="1" applyBorder="1" applyAlignment="1" applyProtection="1">
      <alignment horizontal="left" vertical="center" wrapText="1"/>
    </xf>
    <xf numFmtId="0" fontId="40" fillId="40" borderId="109" xfId="56" applyFont="1" applyFill="1" applyBorder="1" applyAlignment="1" applyProtection="1">
      <alignment horizontal="left" vertical="center" wrapText="1"/>
    </xf>
    <xf numFmtId="0" fontId="40" fillId="40" borderId="45" xfId="56" applyFont="1" applyFill="1" applyBorder="1" applyAlignment="1" applyProtection="1">
      <alignment horizontal="center" vertical="center"/>
    </xf>
    <xf numFmtId="0" fontId="40" fillId="40" borderId="15" xfId="56" applyFont="1" applyFill="1" applyBorder="1" applyAlignment="1" applyProtection="1">
      <alignment horizontal="center" vertical="center"/>
    </xf>
    <xf numFmtId="0" fontId="40" fillId="40" borderId="47" xfId="56" applyFont="1" applyFill="1" applyBorder="1" applyAlignment="1" applyProtection="1">
      <alignment horizontal="center" vertical="center" wrapText="1"/>
    </xf>
    <xf numFmtId="0" fontId="40" fillId="40" borderId="20" xfId="56" applyFont="1" applyFill="1" applyBorder="1" applyAlignment="1" applyProtection="1">
      <alignment horizontal="center" vertical="center"/>
    </xf>
    <xf numFmtId="0" fontId="40" fillId="40" borderId="12" xfId="56" applyFont="1" applyFill="1" applyBorder="1" applyAlignment="1" applyProtection="1">
      <alignment horizontal="center" vertical="center"/>
    </xf>
    <xf numFmtId="0" fontId="40" fillId="40" borderId="9" xfId="56" applyFont="1" applyFill="1" applyBorder="1" applyAlignment="1" applyProtection="1">
      <alignment horizontal="center" vertical="center"/>
    </xf>
    <xf numFmtId="0" fontId="3" fillId="0" borderId="0" xfId="56" applyFont="1" applyAlignment="1" applyProtection="1">
      <alignment horizontal="center"/>
      <protection locked="0"/>
    </xf>
    <xf numFmtId="0" fontId="40" fillId="40" borderId="43" xfId="56" applyFont="1" applyFill="1" applyBorder="1" applyAlignment="1" applyProtection="1">
      <alignment horizontal="center" vertical="center"/>
    </xf>
    <xf numFmtId="0" fontId="40" fillId="40" borderId="1" xfId="56" applyFont="1" applyFill="1" applyBorder="1" applyAlignment="1" applyProtection="1">
      <alignment horizontal="center" vertical="center"/>
    </xf>
    <xf numFmtId="0" fontId="40" fillId="40" borderId="44" xfId="56" applyFont="1" applyFill="1" applyBorder="1" applyAlignment="1" applyProtection="1">
      <alignment horizontal="center" vertical="center"/>
    </xf>
    <xf numFmtId="0" fontId="40" fillId="40" borderId="16" xfId="56" applyFont="1" applyFill="1" applyBorder="1" applyAlignment="1" applyProtection="1">
      <alignment horizontal="center" vertical="center"/>
    </xf>
    <xf numFmtId="0" fontId="40" fillId="40" borderId="49" xfId="56" applyFont="1" applyFill="1" applyBorder="1" applyAlignment="1" applyProtection="1">
      <alignment horizontal="center" vertical="center"/>
    </xf>
    <xf numFmtId="0" fontId="40" fillId="40" borderId="17" xfId="56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wrapText="1"/>
      <protection locked="0"/>
    </xf>
    <xf numFmtId="4" fontId="0" fillId="39" borderId="11" xfId="0" applyNumberFormat="1" applyFill="1" applyBorder="1" applyAlignment="1" applyProtection="1">
      <alignment horizontal="center"/>
      <protection locked="0"/>
    </xf>
    <xf numFmtId="4" fontId="0" fillId="39" borderId="9" xfId="0" applyNumberFormat="1" applyFill="1" applyBorder="1" applyAlignment="1" applyProtection="1">
      <alignment horizontal="center"/>
      <protection locked="0"/>
    </xf>
    <xf numFmtId="4" fontId="0" fillId="39" borderId="5" xfId="0" applyNumberFormat="1" applyFill="1" applyBorder="1" applyAlignment="1" applyProtection="1">
      <alignment horizontal="center"/>
      <protection locked="0"/>
    </xf>
    <xf numFmtId="4" fontId="0" fillId="39" borderId="4" xfId="0" applyNumberFormat="1" applyFill="1" applyBorder="1" applyAlignment="1" applyProtection="1">
      <alignment horizontal="center"/>
      <protection locked="0"/>
    </xf>
    <xf numFmtId="4" fontId="0" fillId="39" borderId="6" xfId="0" applyNumberFormat="1" applyFill="1" applyBorder="1" applyAlignment="1" applyProtection="1">
      <alignment horizontal="center"/>
      <protection locked="0"/>
    </xf>
    <xf numFmtId="4" fontId="0" fillId="39" borderId="10" xfId="0" applyNumberForma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</cellXfs>
  <cellStyles count="85">
    <cellStyle name="20% - Accent1" xfId="59" builtinId="30" customBuiltin="1"/>
    <cellStyle name="20% - Accent2" xfId="60" builtinId="34" customBuiltin="1"/>
    <cellStyle name="20% - Accent3" xfId="61" builtinId="38" customBuiltin="1"/>
    <cellStyle name="20% - Accent4" xfId="62" builtinId="42" customBuiltin="1"/>
    <cellStyle name="20% - Accent5" xfId="63" builtinId="46" customBuiltin="1"/>
    <cellStyle name="20% - Accent6" xfId="64" builtinId="50" customBuiltin="1"/>
    <cellStyle name="40% - Accent1" xfId="65" builtinId="31" customBuiltin="1"/>
    <cellStyle name="40% - Accent2" xfId="66" builtinId="35" customBuiltin="1"/>
    <cellStyle name="40% - Accent3" xfId="67" builtinId="39" customBuiltin="1"/>
    <cellStyle name="40% - Accent4" xfId="68" builtinId="43" customBuiltin="1"/>
    <cellStyle name="40% - Accent5" xfId="69" builtinId="47" customBuiltin="1"/>
    <cellStyle name="40% - Accent6" xfId="70" builtinId="51" customBuiltin="1"/>
    <cellStyle name="60% - Accent1" xfId="71" builtinId="32" customBuiltin="1"/>
    <cellStyle name="60% - Accent2" xfId="72" builtinId="36" customBuiltin="1"/>
    <cellStyle name="60% - Accent3" xfId="73" builtinId="40" customBuiltin="1"/>
    <cellStyle name="60% - Accent4" xfId="74" builtinId="44" customBuiltin="1"/>
    <cellStyle name="60% - Accent5" xfId="75" builtinId="48" customBuiltin="1"/>
    <cellStyle name="60% - Accent6" xfId="76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" builtinId="3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kobling 2" xfId="52" xr:uid="{00000000-0005-0000-0000-000017000000}"/>
    <cellStyle name="Hyperlink" xfId="12" builtinId="8"/>
    <cellStyle name="Input" xfId="23" builtinId="20" customBuiltin="1"/>
    <cellStyle name="Komma 2" xfId="6" xr:uid="{00000000-0005-0000-0000-00001B000000}"/>
    <cellStyle name="Komma 2 2" xfId="10" xr:uid="{00000000-0005-0000-0000-00001C000000}"/>
    <cellStyle name="Komma 2 2 2" xfId="50" xr:uid="{00000000-0005-0000-0000-00001D000000}"/>
    <cellStyle name="Komma 2 2 3" xfId="44" xr:uid="{00000000-0005-0000-0000-00001E000000}"/>
    <cellStyle name="Komma 2 2_B2 Rapportering til Statsr(NTO)" xfId="78" xr:uid="{00000000-0005-0000-0000-00001F000000}"/>
    <cellStyle name="Komma 2 3" xfId="13" xr:uid="{00000000-0005-0000-0000-000020000000}"/>
    <cellStyle name="Komma 2 3 2" xfId="14" xr:uid="{00000000-0005-0000-0000-000021000000}"/>
    <cellStyle name="Komma 2 3 2 2" xfId="54" xr:uid="{00000000-0005-0000-0000-000022000000}"/>
    <cellStyle name="Komma 2 3 2 3" xfId="47" xr:uid="{00000000-0005-0000-0000-000023000000}"/>
    <cellStyle name="Komma 2 3 2_B2 Rapportering til Statsr(NTO)" xfId="80" xr:uid="{00000000-0005-0000-0000-000024000000}"/>
    <cellStyle name="Komma 2 3 3" xfId="53" xr:uid="{00000000-0005-0000-0000-000025000000}"/>
    <cellStyle name="Komma 2 3 4" xfId="46" xr:uid="{00000000-0005-0000-0000-000026000000}"/>
    <cellStyle name="Komma 2 3_B2 Rapportering til Statsr(NTO)" xfId="79" xr:uid="{00000000-0005-0000-0000-000027000000}"/>
    <cellStyle name="Komma 2 4" xfId="48" xr:uid="{00000000-0005-0000-0000-000028000000}"/>
    <cellStyle name="Komma 2 5" xfId="42" xr:uid="{00000000-0005-0000-0000-000029000000}"/>
    <cellStyle name="Komma 2_B2 Rapportering til Statsr(NTO)" xfId="77" xr:uid="{00000000-0005-0000-0000-00002A000000}"/>
    <cellStyle name="Komma 3" xfId="58" xr:uid="{00000000-0005-0000-0000-00002B000000}"/>
    <cellStyle name="Komma 4" xfId="81" xr:uid="{00000000-0005-0000-0000-00002C000000}"/>
    <cellStyle name="Komma 5" xfId="82" xr:uid="{00000000-0005-0000-0000-00002D000000}"/>
    <cellStyle name="Linked Cell" xfId="26" builtinId="24" customBuiltin="1"/>
    <cellStyle name="Neutral" xfId="22" builtinId="28" customBuiltin="1"/>
    <cellStyle name="Normal" xfId="0" builtinId="0"/>
    <cellStyle name="Normal 2" xfId="2" xr:uid="{00000000-0005-0000-0000-000031000000}"/>
    <cellStyle name="Normal 2 2" xfId="9" xr:uid="{00000000-0005-0000-0000-000032000000}"/>
    <cellStyle name="Normal 2 3" xfId="55" xr:uid="{00000000-0005-0000-0000-000033000000}"/>
    <cellStyle name="Normal 3" xfId="3" xr:uid="{00000000-0005-0000-0000-000034000000}"/>
    <cellStyle name="Normal 4" xfId="4" xr:uid="{00000000-0005-0000-0000-000035000000}"/>
    <cellStyle name="Normal 5" xfId="5" xr:uid="{00000000-0005-0000-0000-000036000000}"/>
    <cellStyle name="Normal 5 2" xfId="38" xr:uid="{00000000-0005-0000-0000-000037000000}"/>
    <cellStyle name="Normal 6" xfId="39" xr:uid="{00000000-0005-0000-0000-000038000000}"/>
    <cellStyle name="Normal 7" xfId="40" xr:uid="{00000000-0005-0000-0000-000039000000}"/>
    <cellStyle name="Normal 8" xfId="41" xr:uid="{00000000-0005-0000-0000-00003A000000}"/>
    <cellStyle name="Normal 9" xfId="56" xr:uid="{00000000-0005-0000-0000-00003B000000}"/>
    <cellStyle name="Note" xfId="29" builtinId="10" customBuiltin="1"/>
    <cellStyle name="Output" xfId="24" builtinId="21" customBuiltin="1"/>
    <cellStyle name="Prosent 2" xfId="8" xr:uid="{00000000-0005-0000-0000-000042000000}"/>
    <cellStyle name="Prosent 3" xfId="57" xr:uid="{00000000-0005-0000-0000-000043000000}"/>
    <cellStyle name="Title" xfId="15" builtinId="15" customBuiltin="1"/>
    <cellStyle name="Total" xfId="31" builtinId="25" customBuiltin="1"/>
    <cellStyle name="Valuta 2" xfId="7" xr:uid="{00000000-0005-0000-0000-00004D000000}"/>
    <cellStyle name="Valuta 2 2" xfId="11" xr:uid="{00000000-0005-0000-0000-00004E000000}"/>
    <cellStyle name="Valuta 2 2 2" xfId="51" xr:uid="{00000000-0005-0000-0000-00004F000000}"/>
    <cellStyle name="Valuta 2 2 3" xfId="45" xr:uid="{00000000-0005-0000-0000-000050000000}"/>
    <cellStyle name="Valuta 2 2_B2 Rapportering til Statsr(NTO)" xfId="84" xr:uid="{00000000-0005-0000-0000-000051000000}"/>
    <cellStyle name="Valuta 2 3" xfId="49" xr:uid="{00000000-0005-0000-0000-000052000000}"/>
    <cellStyle name="Valuta 2 4" xfId="43" xr:uid="{00000000-0005-0000-0000-000053000000}"/>
    <cellStyle name="Valuta 2_B2 Rapportering til Statsr(NTO)" xfId="83" xr:uid="{00000000-0005-0000-0000-000054000000}"/>
    <cellStyle name="Warning Text" xfId="28" builtinId="11" customBuiltin="1"/>
  </cellStyles>
  <dxfs count="5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colors>
    <mruColors>
      <color rgb="FFFF0000"/>
      <color rgb="FFFF99CC"/>
      <color rgb="FFFF6699"/>
      <color rgb="FFFF99FF"/>
      <color rgb="FFFFCCFF"/>
      <color rgb="FFFF66CC"/>
      <color rgb="FFFF66FF"/>
      <color rgb="FF33CC33"/>
      <color rgb="FFCCFFCC"/>
      <color rgb="FFD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-file.sfso.no\felles\5-LREN\Documents\02%20Avstemming\01%20Avstemmingsmappen\2015\01%20Ordin&#230;r%20mappe\XX%20-%20Avstemmingsmapp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>
        <row r="4">
          <cell r="B4" t="str">
            <v>Virksomhet - 9999/XX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23841E-7E3B-49ED-8D78-62CB8C3AD671}" name="tblKunder" displayName="tblKunder" ref="A1:F186" totalsRowShown="0" headerRowDxfId="49" dataDxfId="48">
  <sortState xmlns:xlrd2="http://schemas.microsoft.com/office/spreadsheetml/2017/richdata2" ref="A2:F186">
    <sortCondition ref="C1:C186"/>
  </sortState>
  <tableColumns count="6">
    <tableColumn id="1" xr3:uid="{605604B4-7080-4874-B1C5-72A1CD20C233}" name="Kode" dataDxfId="47"/>
    <tableColumn id="2" xr3:uid="{99E71037-2D6A-4E76-8799-0F32BF86399A}" name="Navn" dataDxfId="46"/>
    <tableColumn id="3" xr3:uid="{4FB6B342-C504-4525-8F51-63F1CAB27D9B}" name="Base" dataDxfId="45"/>
    <tableColumn id="4" xr3:uid="{F476053F-A1EB-47A4-85C9-1C6775BF4EB2}" name="SAP" dataDxfId="44"/>
    <tableColumn id="5" xr3:uid="{22038754-FC15-4E00-B7B7-8BADE9B72520}" name="Klient" dataDxfId="43"/>
    <tableColumn id="6" xr3:uid="{4AE4B73D-217F-4D4F-A0F7-25A8667FC0B3}" name="Servicemodell" data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="80" zoomScaleNormal="80" workbookViewId="0">
      <selection activeCell="B19" sqref="B19"/>
    </sheetView>
  </sheetViews>
  <sheetFormatPr defaultColWidth="11.42578125" defaultRowHeight="18" x14ac:dyDescent="0.25"/>
  <cols>
    <col min="1" max="1" width="13.140625" style="6" customWidth="1"/>
    <col min="2" max="2" width="95.28515625" style="8" customWidth="1"/>
    <col min="3" max="6" width="16.28515625" style="7" customWidth="1"/>
    <col min="7" max="16384" width="11.42578125" style="5"/>
  </cols>
  <sheetData>
    <row r="1" spans="1:6" s="2" customFormat="1" ht="20.25" x14ac:dyDescent="0.3">
      <c r="A1" s="223" t="str">
        <f>CONCATENATE("AVSTEMMINGSMAPPE"," ",Avstemmingsoversikt!P4," ","")</f>
        <v xml:space="preserve">AVSTEMMINGSMAPPE 2021 </v>
      </c>
      <c r="B1" s="224"/>
      <c r="C1" s="223" t="s">
        <v>87</v>
      </c>
      <c r="D1" s="225"/>
      <c r="E1" s="226"/>
      <c r="F1" s="227"/>
    </row>
    <row r="2" spans="1:6" s="2" customFormat="1" x14ac:dyDescent="0.25">
      <c r="A2" s="221" t="s">
        <v>83</v>
      </c>
      <c r="B2" s="222"/>
      <c r="C2" s="221" t="s">
        <v>36</v>
      </c>
      <c r="D2" s="222"/>
      <c r="E2" s="221" t="s">
        <v>37</v>
      </c>
      <c r="F2" s="228"/>
    </row>
    <row r="3" spans="1:6" s="4" customFormat="1" x14ac:dyDescent="0.25">
      <c r="A3" s="221"/>
      <c r="B3" s="222"/>
      <c r="C3" s="42" t="s">
        <v>38</v>
      </c>
      <c r="D3" s="43" t="s">
        <v>39</v>
      </c>
      <c r="E3" s="42" t="s">
        <v>38</v>
      </c>
      <c r="F3" s="44" t="s">
        <v>39</v>
      </c>
    </row>
    <row r="4" spans="1:6" x14ac:dyDescent="0.25">
      <c r="A4" s="37" t="s">
        <v>0</v>
      </c>
      <c r="B4" s="38" t="s">
        <v>63</v>
      </c>
      <c r="C4" s="39"/>
      <c r="D4" s="41"/>
      <c r="E4" s="39"/>
      <c r="F4" s="40"/>
    </row>
    <row r="5" spans="1:6" ht="37.5" customHeight="1" x14ac:dyDescent="0.3">
      <c r="A5" s="229" t="s">
        <v>93</v>
      </c>
      <c r="B5" s="230"/>
      <c r="C5" s="53"/>
      <c r="D5" s="54"/>
      <c r="E5" s="53"/>
      <c r="F5" s="55"/>
    </row>
    <row r="6" spans="1:6" x14ac:dyDescent="0.25">
      <c r="A6" s="37" t="s">
        <v>15</v>
      </c>
      <c r="B6" s="38" t="s">
        <v>45</v>
      </c>
      <c r="C6" s="39"/>
      <c r="D6" s="41"/>
      <c r="E6" s="39"/>
      <c r="F6" s="40"/>
    </row>
    <row r="7" spans="1:6" x14ac:dyDescent="0.25">
      <c r="A7" s="37" t="s">
        <v>16</v>
      </c>
      <c r="B7" s="38" t="s">
        <v>64</v>
      </c>
      <c r="C7" s="39"/>
      <c r="D7" s="41"/>
      <c r="E7" s="39"/>
      <c r="F7" s="40"/>
    </row>
    <row r="8" spans="1:6" x14ac:dyDescent="0.25">
      <c r="A8" s="37" t="s">
        <v>23</v>
      </c>
      <c r="B8" s="38" t="s">
        <v>62</v>
      </c>
      <c r="C8" s="39"/>
      <c r="D8" s="41"/>
      <c r="E8" s="39"/>
      <c r="F8" s="40"/>
    </row>
    <row r="9" spans="1:6" s="3" customFormat="1" x14ac:dyDescent="0.25">
      <c r="A9" s="51" t="s">
        <v>49</v>
      </c>
      <c r="B9" s="52" t="str">
        <f>+Avstemmingsoversikt!B13</f>
        <v>Terminvis avstemming av skattemelding merverdiavgift</v>
      </c>
      <c r="C9" s="53" t="s">
        <v>94</v>
      </c>
      <c r="D9" s="54" t="s">
        <v>94</v>
      </c>
      <c r="E9" s="53" t="s">
        <v>94</v>
      </c>
      <c r="F9" s="55" t="s">
        <v>94</v>
      </c>
    </row>
    <row r="10" spans="1:6" s="3" customFormat="1" x14ac:dyDescent="0.25">
      <c r="A10" s="51" t="s">
        <v>50</v>
      </c>
      <c r="B10" s="52" t="str">
        <f>+Avstemmingsoversikt!B14</f>
        <v>Årssammendrag skattemelding merverdiavgift</v>
      </c>
      <c r="C10" s="53" t="s">
        <v>94</v>
      </c>
      <c r="D10" s="54" t="s">
        <v>94</v>
      </c>
      <c r="E10" s="53" t="s">
        <v>94</v>
      </c>
      <c r="F10" s="55" t="s">
        <v>94</v>
      </c>
    </row>
    <row r="11" spans="1:6" x14ac:dyDescent="0.25">
      <c r="A11" s="37" t="s">
        <v>34</v>
      </c>
      <c r="B11" s="38" t="s">
        <v>48</v>
      </c>
      <c r="C11" s="39"/>
      <c r="D11" s="41"/>
      <c r="E11" s="39"/>
      <c r="F11" s="40"/>
    </row>
    <row r="12" spans="1:6" x14ac:dyDescent="0.25">
      <c r="A12" s="37" t="s">
        <v>35</v>
      </c>
      <c r="B12" s="38" t="s">
        <v>51</v>
      </c>
      <c r="C12" s="39"/>
      <c r="D12" s="41"/>
      <c r="E12" s="39"/>
      <c r="F12" s="40"/>
    </row>
    <row r="13" spans="1:6" s="3" customFormat="1" ht="36.75" thickBot="1" x14ac:dyDescent="0.3">
      <c r="A13" s="56" t="s">
        <v>52</v>
      </c>
      <c r="B13" s="52" t="str">
        <f>+Avstemmingsoversikt!B17</f>
        <v>Avstemming av mellomregnskapet mot statsregnskapet (bruttobudsjetterte virksomheter)</v>
      </c>
      <c r="C13" s="57" t="s">
        <v>94</v>
      </c>
      <c r="D13" s="58" t="s">
        <v>78</v>
      </c>
      <c r="E13" s="57" t="s">
        <v>94</v>
      </c>
      <c r="F13" s="59" t="s">
        <v>78</v>
      </c>
    </row>
    <row r="14" spans="1:6" x14ac:dyDescent="0.25">
      <c r="A14" s="220" t="s">
        <v>86</v>
      </c>
      <c r="B14" s="220"/>
      <c r="C14" s="220"/>
      <c r="D14" s="220"/>
      <c r="E14" s="220"/>
      <c r="F14" s="220"/>
    </row>
    <row r="15" spans="1:6" x14ac:dyDescent="0.25">
      <c r="A15" s="46"/>
      <c r="C15" s="47"/>
      <c r="D15" s="47"/>
      <c r="E15" s="47"/>
      <c r="F15" s="47"/>
    </row>
  </sheetData>
  <mergeCells count="8">
    <mergeCell ref="A14:F14"/>
    <mergeCell ref="A3:B3"/>
    <mergeCell ref="A1:B1"/>
    <mergeCell ref="C1:F1"/>
    <mergeCell ref="A2:B2"/>
    <mergeCell ref="C2:D2"/>
    <mergeCell ref="E2:F2"/>
    <mergeCell ref="A5:B5"/>
  </mergeCells>
  <pageMargins left="0.7" right="0.7" top="0.75" bottom="0.75" header="0.3" footer="0.3"/>
  <pageSetup paperSize="9" scale="40" orientation="portrait" r:id="rId1"/>
  <ignoredErrors>
    <ignoredError sqref="A8:B8 A11:B11 B9 A6:B6 A7:B7 A1:B4 B10 A12:B12 A13:B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7"/>
  <sheetViews>
    <sheetView workbookViewId="0">
      <selection activeCell="M20" sqref="M20"/>
    </sheetView>
  </sheetViews>
  <sheetFormatPr defaultColWidth="11.42578125" defaultRowHeight="15" x14ac:dyDescent="0.25"/>
  <cols>
    <col min="1" max="1" width="11.42578125" style="205"/>
    <col min="2" max="2" width="69.7109375" style="205" bestFit="1" customWidth="1"/>
    <col min="3" max="5" width="11.42578125" style="205"/>
    <col min="6" max="6" width="23.7109375" style="205" bestFit="1" customWidth="1"/>
    <col min="7" max="19" width="11.42578125" style="205"/>
    <col min="20" max="24" width="11.42578125" style="218"/>
    <col min="25" max="16384" width="11.42578125" style="205"/>
  </cols>
  <sheetData>
    <row r="1" spans="1:6" x14ac:dyDescent="0.25">
      <c r="A1" s="205" t="s">
        <v>579</v>
      </c>
      <c r="B1" s="205" t="s">
        <v>55</v>
      </c>
      <c r="C1" s="205" t="s">
        <v>580</v>
      </c>
      <c r="D1" s="205" t="s">
        <v>71</v>
      </c>
      <c r="E1" s="205" t="s">
        <v>581</v>
      </c>
      <c r="F1" s="205" t="s">
        <v>582</v>
      </c>
    </row>
    <row r="2" spans="1:6" x14ac:dyDescent="0.25">
      <c r="A2" s="205" t="s">
        <v>447</v>
      </c>
      <c r="B2" s="205" t="s">
        <v>318</v>
      </c>
      <c r="C2" s="205" t="s">
        <v>500</v>
      </c>
      <c r="D2" s="205">
        <v>1460</v>
      </c>
      <c r="E2" s="205">
        <v>612</v>
      </c>
      <c r="F2" s="205" t="s">
        <v>508</v>
      </c>
    </row>
    <row r="3" spans="1:6" x14ac:dyDescent="0.25">
      <c r="A3" s="205" t="s">
        <v>382</v>
      </c>
      <c r="B3" s="205" t="s">
        <v>264</v>
      </c>
      <c r="C3" s="205" t="s">
        <v>500</v>
      </c>
      <c r="D3" s="205">
        <v>3390</v>
      </c>
      <c r="E3" s="205">
        <v>612</v>
      </c>
      <c r="F3" s="205" t="s">
        <v>36</v>
      </c>
    </row>
    <row r="4" spans="1:6" x14ac:dyDescent="0.25">
      <c r="A4" s="205">
        <v>10</v>
      </c>
      <c r="B4" s="205" t="s">
        <v>232</v>
      </c>
      <c r="C4" s="205" t="s">
        <v>496</v>
      </c>
      <c r="D4" s="205">
        <v>4010</v>
      </c>
      <c r="E4" s="205">
        <v>605</v>
      </c>
      <c r="F4" s="205" t="s">
        <v>36</v>
      </c>
    </row>
    <row r="5" spans="1:6" x14ac:dyDescent="0.25">
      <c r="A5" s="205">
        <v>11</v>
      </c>
      <c r="B5" s="205" t="s">
        <v>233</v>
      </c>
      <c r="C5" s="205" t="s">
        <v>496</v>
      </c>
      <c r="D5" s="205" t="s">
        <v>26</v>
      </c>
      <c r="E5" s="205" t="s">
        <v>26</v>
      </c>
      <c r="F5" s="205" t="s">
        <v>506</v>
      </c>
    </row>
    <row r="6" spans="1:6" x14ac:dyDescent="0.25">
      <c r="A6" s="205">
        <v>13</v>
      </c>
      <c r="B6" s="205" t="s">
        <v>234</v>
      </c>
      <c r="C6" s="205" t="s">
        <v>496</v>
      </c>
      <c r="D6" s="205" t="s">
        <v>26</v>
      </c>
      <c r="E6" s="205" t="s">
        <v>26</v>
      </c>
      <c r="F6" s="205" t="s">
        <v>36</v>
      </c>
    </row>
    <row r="7" spans="1:6" x14ac:dyDescent="0.25">
      <c r="A7" s="205">
        <v>15</v>
      </c>
      <c r="B7" s="205" t="s">
        <v>235</v>
      </c>
      <c r="C7" s="205" t="s">
        <v>496</v>
      </c>
      <c r="D7" s="205" t="s">
        <v>26</v>
      </c>
      <c r="E7" s="205" t="s">
        <v>26</v>
      </c>
      <c r="F7" s="205" t="s">
        <v>506</v>
      </c>
    </row>
    <row r="8" spans="1:6" x14ac:dyDescent="0.25">
      <c r="A8" s="205">
        <v>19</v>
      </c>
      <c r="B8" s="205" t="s">
        <v>236</v>
      </c>
      <c r="C8" s="205" t="s">
        <v>496</v>
      </c>
      <c r="D8" s="205" t="s">
        <v>26</v>
      </c>
      <c r="E8" s="205" t="s">
        <v>26</v>
      </c>
      <c r="F8" s="205" t="s">
        <v>506</v>
      </c>
    </row>
    <row r="9" spans="1:6" x14ac:dyDescent="0.25">
      <c r="A9" s="205">
        <v>21</v>
      </c>
      <c r="B9" s="205" t="s">
        <v>237</v>
      </c>
      <c r="C9" s="205" t="s">
        <v>496</v>
      </c>
      <c r="D9" s="205" t="s">
        <v>26</v>
      </c>
      <c r="E9" s="205" t="s">
        <v>26</v>
      </c>
      <c r="F9" s="205" t="s">
        <v>36</v>
      </c>
    </row>
    <row r="10" spans="1:6" x14ac:dyDescent="0.25">
      <c r="A10" s="205">
        <v>23</v>
      </c>
      <c r="B10" s="205" t="s">
        <v>238</v>
      </c>
      <c r="C10" s="205" t="s">
        <v>496</v>
      </c>
      <c r="D10" s="205" t="s">
        <v>26</v>
      </c>
      <c r="E10" s="205" t="s">
        <v>26</v>
      </c>
      <c r="F10" s="205" t="s">
        <v>36</v>
      </c>
    </row>
    <row r="11" spans="1:6" x14ac:dyDescent="0.25">
      <c r="A11" s="205">
        <v>31</v>
      </c>
      <c r="B11" s="205" t="s">
        <v>239</v>
      </c>
      <c r="C11" s="205" t="s">
        <v>496</v>
      </c>
      <c r="D11" s="205" t="s">
        <v>26</v>
      </c>
      <c r="E11" s="205" t="s">
        <v>26</v>
      </c>
      <c r="F11" s="205" t="s">
        <v>36</v>
      </c>
    </row>
    <row r="12" spans="1:6" x14ac:dyDescent="0.25">
      <c r="A12" s="205">
        <v>32</v>
      </c>
      <c r="B12" s="205" t="s">
        <v>240</v>
      </c>
      <c r="C12" s="205" t="s">
        <v>496</v>
      </c>
      <c r="D12" s="205" t="s">
        <v>26</v>
      </c>
      <c r="E12" s="205" t="s">
        <v>26</v>
      </c>
      <c r="F12" s="205" t="s">
        <v>36</v>
      </c>
    </row>
    <row r="13" spans="1:6" x14ac:dyDescent="0.25">
      <c r="A13" s="205">
        <v>33</v>
      </c>
      <c r="B13" s="205" t="s">
        <v>241</v>
      </c>
      <c r="C13" s="205" t="s">
        <v>496</v>
      </c>
      <c r="D13" s="205" t="s">
        <v>26</v>
      </c>
      <c r="E13" s="205" t="s">
        <v>26</v>
      </c>
      <c r="F13" s="205" t="s">
        <v>36</v>
      </c>
    </row>
    <row r="14" spans="1:6" x14ac:dyDescent="0.25">
      <c r="A14" s="205">
        <v>34</v>
      </c>
      <c r="B14" s="205" t="s">
        <v>242</v>
      </c>
      <c r="C14" s="205" t="s">
        <v>496</v>
      </c>
      <c r="D14" s="205" t="s">
        <v>26</v>
      </c>
      <c r="E14" s="205" t="s">
        <v>26</v>
      </c>
      <c r="F14" s="205" t="s">
        <v>36</v>
      </c>
    </row>
    <row r="15" spans="1:6" x14ac:dyDescent="0.25">
      <c r="A15" s="205">
        <v>35</v>
      </c>
      <c r="B15" s="205" t="s">
        <v>243</v>
      </c>
      <c r="C15" s="205" t="s">
        <v>496</v>
      </c>
      <c r="D15" s="205" t="s">
        <v>26</v>
      </c>
      <c r="E15" s="205" t="s">
        <v>26</v>
      </c>
      <c r="F15" s="205" t="s">
        <v>36</v>
      </c>
    </row>
    <row r="16" spans="1:6" x14ac:dyDescent="0.25">
      <c r="A16" s="205">
        <v>36</v>
      </c>
      <c r="B16" s="205" t="s">
        <v>244</v>
      </c>
      <c r="C16" s="205" t="s">
        <v>496</v>
      </c>
      <c r="D16" s="205" t="s">
        <v>26</v>
      </c>
      <c r="E16" s="205" t="s">
        <v>26</v>
      </c>
      <c r="F16" s="205" t="s">
        <v>36</v>
      </c>
    </row>
    <row r="17" spans="1:6" x14ac:dyDescent="0.25">
      <c r="A17" s="205">
        <v>37</v>
      </c>
      <c r="B17" s="205" t="s">
        <v>245</v>
      </c>
      <c r="C17" s="205" t="s">
        <v>496</v>
      </c>
      <c r="D17" s="205" t="s">
        <v>26</v>
      </c>
      <c r="E17" s="205" t="s">
        <v>26</v>
      </c>
      <c r="F17" s="205" t="s">
        <v>36</v>
      </c>
    </row>
    <row r="18" spans="1:6" x14ac:dyDescent="0.25">
      <c r="A18" s="205">
        <v>39</v>
      </c>
      <c r="B18" s="205" t="s">
        <v>246</v>
      </c>
      <c r="C18" s="205" t="s">
        <v>496</v>
      </c>
      <c r="D18" s="205" t="s">
        <v>26</v>
      </c>
      <c r="E18" s="205" t="s">
        <v>26</v>
      </c>
      <c r="F18" s="205" t="s">
        <v>36</v>
      </c>
    </row>
    <row r="19" spans="1:6" x14ac:dyDescent="0.25">
      <c r="A19" s="205" t="s">
        <v>363</v>
      </c>
      <c r="B19" s="205" t="s">
        <v>543</v>
      </c>
      <c r="C19" s="205" t="s">
        <v>496</v>
      </c>
      <c r="D19" s="205" t="s">
        <v>26</v>
      </c>
      <c r="E19" s="205">
        <v>602</v>
      </c>
      <c r="F19" s="205" t="s">
        <v>37</v>
      </c>
    </row>
    <row r="20" spans="1:6" x14ac:dyDescent="0.25">
      <c r="A20" s="205" t="s">
        <v>364</v>
      </c>
      <c r="B20" s="205" t="s">
        <v>544</v>
      </c>
      <c r="C20" s="205" t="s">
        <v>496</v>
      </c>
      <c r="D20" s="205" t="s">
        <v>26</v>
      </c>
      <c r="E20" s="205">
        <v>602</v>
      </c>
      <c r="F20" s="205" t="s">
        <v>37</v>
      </c>
    </row>
    <row r="21" spans="1:6" x14ac:dyDescent="0.25">
      <c r="A21" s="205" t="s">
        <v>365</v>
      </c>
      <c r="B21" s="205" t="s">
        <v>545</v>
      </c>
      <c r="C21" s="205" t="s">
        <v>496</v>
      </c>
      <c r="D21" s="205" t="s">
        <v>26</v>
      </c>
      <c r="E21" s="205">
        <v>602</v>
      </c>
      <c r="F21" s="205" t="s">
        <v>37</v>
      </c>
    </row>
    <row r="22" spans="1:6" x14ac:dyDescent="0.25">
      <c r="A22" s="205" t="s">
        <v>366</v>
      </c>
      <c r="B22" s="205" t="s">
        <v>247</v>
      </c>
      <c r="C22" s="205" t="s">
        <v>496</v>
      </c>
      <c r="D22" s="205">
        <v>1180</v>
      </c>
      <c r="E22" s="205">
        <v>605</v>
      </c>
      <c r="F22" s="205" t="s">
        <v>37</v>
      </c>
    </row>
    <row r="23" spans="1:6" x14ac:dyDescent="0.25">
      <c r="A23" s="205" t="s">
        <v>367</v>
      </c>
      <c r="B23" s="205" t="s">
        <v>248</v>
      </c>
      <c r="C23" s="205" t="s">
        <v>496</v>
      </c>
      <c r="D23" s="205">
        <v>1050</v>
      </c>
      <c r="E23" s="205">
        <v>605</v>
      </c>
      <c r="F23" s="205" t="s">
        <v>36</v>
      </c>
    </row>
    <row r="24" spans="1:6" x14ac:dyDescent="0.25">
      <c r="A24" s="205" t="s">
        <v>368</v>
      </c>
      <c r="B24" s="205" t="s">
        <v>583</v>
      </c>
      <c r="C24" s="205" t="s">
        <v>496</v>
      </c>
      <c r="D24" s="205">
        <v>1100</v>
      </c>
      <c r="E24" s="205">
        <v>611</v>
      </c>
      <c r="F24" s="205" t="s">
        <v>508</v>
      </c>
    </row>
    <row r="25" spans="1:6" x14ac:dyDescent="0.25">
      <c r="A25" s="205" t="s">
        <v>369</v>
      </c>
      <c r="B25" s="205" t="s">
        <v>584</v>
      </c>
      <c r="C25" s="205" t="s">
        <v>496</v>
      </c>
      <c r="D25" s="205">
        <v>1000</v>
      </c>
      <c r="E25" s="205">
        <v>605</v>
      </c>
      <c r="F25" s="205" t="s">
        <v>508</v>
      </c>
    </row>
    <row r="26" spans="1:6" x14ac:dyDescent="0.25">
      <c r="A26" s="205" t="s">
        <v>370</v>
      </c>
      <c r="B26" s="205" t="s">
        <v>249</v>
      </c>
      <c r="C26" s="205" t="s">
        <v>496</v>
      </c>
      <c r="D26" s="205">
        <v>3180</v>
      </c>
      <c r="E26" s="205">
        <v>605</v>
      </c>
      <c r="F26" s="205" t="s">
        <v>36</v>
      </c>
    </row>
    <row r="27" spans="1:6" x14ac:dyDescent="0.25">
      <c r="A27" s="205" t="s">
        <v>392</v>
      </c>
      <c r="B27" s="205" t="s">
        <v>273</v>
      </c>
      <c r="C27" s="205" t="s">
        <v>496</v>
      </c>
      <c r="D27" s="205">
        <v>4010</v>
      </c>
      <c r="E27" s="205">
        <v>605</v>
      </c>
      <c r="F27" s="205" t="s">
        <v>506</v>
      </c>
    </row>
    <row r="28" spans="1:6" x14ac:dyDescent="0.25">
      <c r="A28" s="205" t="s">
        <v>393</v>
      </c>
      <c r="B28" s="205" t="s">
        <v>585</v>
      </c>
      <c r="C28" s="205" t="s">
        <v>496</v>
      </c>
      <c r="D28" s="205">
        <v>2990</v>
      </c>
      <c r="E28" s="205">
        <v>605</v>
      </c>
      <c r="F28" s="205" t="s">
        <v>36</v>
      </c>
    </row>
    <row r="29" spans="1:6" x14ac:dyDescent="0.25">
      <c r="A29" s="205" t="s">
        <v>394</v>
      </c>
      <c r="B29" s="205" t="s">
        <v>274</v>
      </c>
      <c r="C29" s="205" t="s">
        <v>496</v>
      </c>
      <c r="D29" s="205">
        <v>1280</v>
      </c>
      <c r="E29" s="205">
        <v>605</v>
      </c>
      <c r="F29" s="205" t="s">
        <v>37</v>
      </c>
    </row>
    <row r="30" spans="1:6" x14ac:dyDescent="0.25">
      <c r="A30" s="205" t="s">
        <v>395</v>
      </c>
      <c r="B30" s="205" t="s">
        <v>275</v>
      </c>
      <c r="C30" s="205" t="s">
        <v>496</v>
      </c>
      <c r="D30" s="205">
        <v>1130</v>
      </c>
      <c r="E30" s="205">
        <v>605</v>
      </c>
      <c r="F30" s="205" t="s">
        <v>510</v>
      </c>
    </row>
    <row r="31" spans="1:6" x14ac:dyDescent="0.25">
      <c r="A31" s="205" t="s">
        <v>396</v>
      </c>
      <c r="B31" s="205" t="s">
        <v>276</v>
      </c>
      <c r="C31" s="205" t="s">
        <v>496</v>
      </c>
      <c r="D31" s="205">
        <v>3420</v>
      </c>
      <c r="E31" s="205">
        <v>605</v>
      </c>
      <c r="F31" s="205" t="s">
        <v>36</v>
      </c>
    </row>
    <row r="32" spans="1:6" x14ac:dyDescent="0.25">
      <c r="A32" s="205" t="s">
        <v>397</v>
      </c>
      <c r="B32" s="205" t="s">
        <v>586</v>
      </c>
      <c r="C32" s="205" t="s">
        <v>496</v>
      </c>
      <c r="D32" s="205">
        <v>3540</v>
      </c>
      <c r="E32" s="205">
        <v>605</v>
      </c>
      <c r="F32" s="205" t="s">
        <v>36</v>
      </c>
    </row>
    <row r="33" spans="1:24" x14ac:dyDescent="0.25">
      <c r="A33" s="205" t="s">
        <v>519</v>
      </c>
      <c r="B33" s="205" t="s">
        <v>518</v>
      </c>
      <c r="C33" s="205" t="s">
        <v>496</v>
      </c>
      <c r="D33" s="205">
        <v>3680</v>
      </c>
      <c r="E33" s="205">
        <v>605</v>
      </c>
      <c r="F33" s="205" t="s">
        <v>507</v>
      </c>
    </row>
    <row r="34" spans="1:24" x14ac:dyDescent="0.25">
      <c r="A34" s="205" t="s">
        <v>610</v>
      </c>
      <c r="B34" s="205" t="s">
        <v>611</v>
      </c>
      <c r="C34" s="205" t="s">
        <v>496</v>
      </c>
      <c r="D34" s="205">
        <v>3750</v>
      </c>
      <c r="E34" s="205">
        <v>605</v>
      </c>
      <c r="F34" s="205" t="s">
        <v>36</v>
      </c>
    </row>
    <row r="35" spans="1:24" x14ac:dyDescent="0.25">
      <c r="A35" s="205" t="s">
        <v>517</v>
      </c>
      <c r="B35" s="205" t="s">
        <v>587</v>
      </c>
      <c r="C35" s="205" t="s">
        <v>496</v>
      </c>
      <c r="D35" s="205">
        <v>3490</v>
      </c>
      <c r="E35" s="205">
        <v>605</v>
      </c>
      <c r="F35" s="205" t="s">
        <v>37</v>
      </c>
    </row>
    <row r="36" spans="1:24" x14ac:dyDescent="0.25">
      <c r="A36" s="205" t="s">
        <v>398</v>
      </c>
      <c r="B36" s="205" t="s">
        <v>278</v>
      </c>
      <c r="C36" s="205" t="s">
        <v>496</v>
      </c>
      <c r="D36" s="205">
        <v>3340</v>
      </c>
      <c r="E36" s="205">
        <v>605</v>
      </c>
      <c r="F36" s="205" t="s">
        <v>36</v>
      </c>
    </row>
    <row r="37" spans="1:24" x14ac:dyDescent="0.25">
      <c r="A37" s="205" t="s">
        <v>399</v>
      </c>
      <c r="B37" s="205" t="s">
        <v>279</v>
      </c>
      <c r="C37" s="205" t="s">
        <v>496</v>
      </c>
      <c r="D37" s="205">
        <v>3610</v>
      </c>
      <c r="E37" s="205">
        <v>605</v>
      </c>
      <c r="F37" s="205" t="s">
        <v>508</v>
      </c>
    </row>
    <row r="38" spans="1:24" x14ac:dyDescent="0.25">
      <c r="A38" s="205" t="s">
        <v>549</v>
      </c>
      <c r="B38" s="205" t="s">
        <v>550</v>
      </c>
      <c r="C38" s="205" t="s">
        <v>496</v>
      </c>
      <c r="D38" s="205">
        <v>1430</v>
      </c>
      <c r="E38" s="205">
        <v>605</v>
      </c>
      <c r="F38" s="205" t="s">
        <v>37</v>
      </c>
    </row>
    <row r="39" spans="1:24" x14ac:dyDescent="0.25">
      <c r="A39" s="205" t="s">
        <v>555</v>
      </c>
      <c r="B39" s="205" t="s">
        <v>277</v>
      </c>
      <c r="C39" s="205" t="s">
        <v>496</v>
      </c>
      <c r="D39" s="205">
        <v>3260</v>
      </c>
      <c r="E39" s="205">
        <v>605</v>
      </c>
      <c r="F39" s="205" t="s">
        <v>507</v>
      </c>
    </row>
    <row r="40" spans="1:24" x14ac:dyDescent="0.25">
      <c r="A40" s="205" t="s">
        <v>551</v>
      </c>
      <c r="B40" s="205" t="s">
        <v>552</v>
      </c>
      <c r="C40" s="205" t="s">
        <v>496</v>
      </c>
      <c r="D40" s="205">
        <v>3690</v>
      </c>
      <c r="E40" s="205">
        <v>605</v>
      </c>
      <c r="F40" s="205" t="s">
        <v>37</v>
      </c>
    </row>
    <row r="41" spans="1:24" x14ac:dyDescent="0.25">
      <c r="A41" s="205" t="s">
        <v>539</v>
      </c>
      <c r="B41" s="205" t="s">
        <v>540</v>
      </c>
      <c r="C41" s="205" t="s">
        <v>496</v>
      </c>
      <c r="D41" s="216" t="s">
        <v>26</v>
      </c>
      <c r="E41" s="205">
        <v>602</v>
      </c>
      <c r="F41" s="205" t="s">
        <v>37</v>
      </c>
    </row>
    <row r="42" spans="1:24" x14ac:dyDescent="0.25">
      <c r="A42" s="205" t="s">
        <v>400</v>
      </c>
      <c r="B42" s="205" t="s">
        <v>542</v>
      </c>
      <c r="C42" s="205" t="s">
        <v>496</v>
      </c>
      <c r="D42" s="205" t="s">
        <v>26</v>
      </c>
      <c r="E42" s="205">
        <v>602</v>
      </c>
      <c r="F42" s="205" t="s">
        <v>37</v>
      </c>
    </row>
    <row r="43" spans="1:24" s="215" customFormat="1" x14ac:dyDescent="0.25">
      <c r="A43" s="205" t="s">
        <v>436</v>
      </c>
      <c r="B43" s="205" t="s">
        <v>308</v>
      </c>
      <c r="C43" s="205" t="s">
        <v>496</v>
      </c>
      <c r="D43" s="205">
        <v>4040</v>
      </c>
      <c r="E43" s="205">
        <v>605</v>
      </c>
      <c r="F43" s="205" t="s">
        <v>36</v>
      </c>
      <c r="T43" s="219"/>
      <c r="U43" s="219"/>
      <c r="V43" s="219"/>
      <c r="W43" s="219"/>
      <c r="X43" s="219"/>
    </row>
    <row r="44" spans="1:24" x14ac:dyDescent="0.25">
      <c r="A44" s="205" t="s">
        <v>437</v>
      </c>
      <c r="B44" s="205" t="s">
        <v>309</v>
      </c>
      <c r="C44" s="205" t="s">
        <v>496</v>
      </c>
      <c r="D44" s="205">
        <v>3480</v>
      </c>
      <c r="E44" s="205">
        <v>605</v>
      </c>
      <c r="F44" s="205" t="s">
        <v>36</v>
      </c>
    </row>
    <row r="45" spans="1:24" x14ac:dyDescent="0.25">
      <c r="A45" s="205" t="s">
        <v>438</v>
      </c>
      <c r="B45" s="205" t="s">
        <v>310</v>
      </c>
      <c r="C45" s="205" t="s">
        <v>496</v>
      </c>
      <c r="D45" s="205">
        <v>3440</v>
      </c>
      <c r="E45" s="205">
        <v>614</v>
      </c>
      <c r="F45" s="205" t="s">
        <v>37</v>
      </c>
    </row>
    <row r="46" spans="1:24" x14ac:dyDescent="0.25">
      <c r="A46" s="205" t="s">
        <v>439</v>
      </c>
      <c r="B46" s="205" t="s">
        <v>588</v>
      </c>
      <c r="C46" s="205" t="s">
        <v>496</v>
      </c>
      <c r="D46" s="205">
        <v>1140</v>
      </c>
      <c r="E46" s="205">
        <v>605</v>
      </c>
      <c r="F46" s="205" t="s">
        <v>36</v>
      </c>
    </row>
    <row r="47" spans="1:24" x14ac:dyDescent="0.25">
      <c r="A47" s="205" t="s">
        <v>440</v>
      </c>
      <c r="B47" s="205" t="s">
        <v>312</v>
      </c>
      <c r="C47" s="205" t="s">
        <v>496</v>
      </c>
      <c r="D47" s="205">
        <v>1080</v>
      </c>
      <c r="E47" s="205">
        <v>605</v>
      </c>
      <c r="F47" s="205" t="s">
        <v>37</v>
      </c>
    </row>
    <row r="48" spans="1:24" x14ac:dyDescent="0.25">
      <c r="A48" s="205" t="s">
        <v>441</v>
      </c>
      <c r="B48" s="205" t="s">
        <v>313</v>
      </c>
      <c r="C48" s="205" t="s">
        <v>496</v>
      </c>
      <c r="D48" s="205">
        <v>1010</v>
      </c>
      <c r="E48" s="205">
        <v>605</v>
      </c>
      <c r="F48" s="205" t="s">
        <v>36</v>
      </c>
    </row>
    <row r="49" spans="1:6" x14ac:dyDescent="0.25">
      <c r="A49" s="205" t="s">
        <v>442</v>
      </c>
      <c r="B49" s="205" t="s">
        <v>314</v>
      </c>
      <c r="C49" s="205" t="s">
        <v>496</v>
      </c>
      <c r="D49" s="205">
        <v>3520</v>
      </c>
      <c r="E49" s="205">
        <v>605</v>
      </c>
      <c r="F49" s="205" t="s">
        <v>36</v>
      </c>
    </row>
    <row r="50" spans="1:6" x14ac:dyDescent="0.25">
      <c r="A50" s="205" t="s">
        <v>443</v>
      </c>
      <c r="B50" s="205" t="s">
        <v>315</v>
      </c>
      <c r="C50" s="205" t="s">
        <v>496</v>
      </c>
      <c r="D50" s="205">
        <v>3530</v>
      </c>
      <c r="E50" s="205">
        <v>605</v>
      </c>
      <c r="F50" s="205" t="s">
        <v>36</v>
      </c>
    </row>
    <row r="51" spans="1:6" x14ac:dyDescent="0.25">
      <c r="A51" s="205" t="s">
        <v>444</v>
      </c>
      <c r="B51" s="205" t="s">
        <v>316</v>
      </c>
      <c r="C51" s="205" t="s">
        <v>496</v>
      </c>
      <c r="D51" s="205">
        <v>3550</v>
      </c>
      <c r="E51" s="205">
        <v>605</v>
      </c>
      <c r="F51" s="205" t="s">
        <v>36</v>
      </c>
    </row>
    <row r="52" spans="1:6" x14ac:dyDescent="0.25">
      <c r="A52" s="205" t="s">
        <v>534</v>
      </c>
      <c r="B52" s="205" t="s">
        <v>533</v>
      </c>
      <c r="C52" s="205" t="s">
        <v>496</v>
      </c>
      <c r="D52" s="205">
        <v>3740</v>
      </c>
      <c r="E52" s="205">
        <v>605</v>
      </c>
      <c r="F52" s="205" t="s">
        <v>510</v>
      </c>
    </row>
    <row r="53" spans="1:6" x14ac:dyDescent="0.25">
      <c r="A53" s="205" t="s">
        <v>516</v>
      </c>
      <c r="B53" s="205" t="s">
        <v>560</v>
      </c>
      <c r="C53" s="205" t="s">
        <v>496</v>
      </c>
      <c r="D53" s="205">
        <v>3220</v>
      </c>
      <c r="E53" s="205">
        <v>611</v>
      </c>
      <c r="F53" s="205" t="s">
        <v>508</v>
      </c>
    </row>
    <row r="54" spans="1:6" x14ac:dyDescent="0.25">
      <c r="A54" s="205" t="s">
        <v>541</v>
      </c>
      <c r="B54" s="205" t="s">
        <v>311</v>
      </c>
      <c r="C54" s="205" t="s">
        <v>496</v>
      </c>
      <c r="D54" s="205">
        <v>3500</v>
      </c>
      <c r="E54" s="205">
        <v>602</v>
      </c>
      <c r="F54" s="205" t="s">
        <v>507</v>
      </c>
    </row>
    <row r="55" spans="1:6" x14ac:dyDescent="0.25">
      <c r="A55" s="205" t="s">
        <v>445</v>
      </c>
      <c r="B55" s="205" t="s">
        <v>589</v>
      </c>
      <c r="C55" s="205" t="s">
        <v>496</v>
      </c>
      <c r="D55" s="205">
        <v>1230</v>
      </c>
      <c r="E55" s="205">
        <v>605</v>
      </c>
      <c r="F55" s="205" t="s">
        <v>36</v>
      </c>
    </row>
    <row r="56" spans="1:6" x14ac:dyDescent="0.25">
      <c r="A56" s="205" t="s">
        <v>478</v>
      </c>
      <c r="B56" s="205" t="s">
        <v>346</v>
      </c>
      <c r="C56" s="205" t="s">
        <v>503</v>
      </c>
      <c r="D56" s="205">
        <v>9160</v>
      </c>
      <c r="E56" s="205">
        <v>614</v>
      </c>
      <c r="F56" s="205" t="s">
        <v>36</v>
      </c>
    </row>
    <row r="57" spans="1:6" x14ac:dyDescent="0.25">
      <c r="A57" s="205" t="s">
        <v>479</v>
      </c>
      <c r="B57" s="205" t="s">
        <v>547</v>
      </c>
      <c r="C57" s="205" t="s">
        <v>503</v>
      </c>
      <c r="D57" s="205">
        <v>9210</v>
      </c>
      <c r="E57" s="205">
        <v>614</v>
      </c>
      <c r="F57" s="205" t="s">
        <v>36</v>
      </c>
    </row>
    <row r="58" spans="1:6" x14ac:dyDescent="0.25">
      <c r="A58" s="205" t="s">
        <v>480</v>
      </c>
      <c r="B58" s="205" t="s">
        <v>347</v>
      </c>
      <c r="C58" s="205" t="s">
        <v>503</v>
      </c>
      <c r="D58" s="205" t="s">
        <v>26</v>
      </c>
      <c r="E58" s="205" t="s">
        <v>26</v>
      </c>
      <c r="F58" s="205" t="s">
        <v>36</v>
      </c>
    </row>
    <row r="59" spans="1:6" x14ac:dyDescent="0.25">
      <c r="A59" s="205" t="s">
        <v>481</v>
      </c>
      <c r="B59" s="205" t="s">
        <v>348</v>
      </c>
      <c r="C59" s="205" t="s">
        <v>503</v>
      </c>
      <c r="D59" s="205">
        <v>9220</v>
      </c>
      <c r="E59" s="205">
        <v>614</v>
      </c>
      <c r="F59" s="205" t="s">
        <v>36</v>
      </c>
    </row>
    <row r="60" spans="1:6" x14ac:dyDescent="0.25">
      <c r="A60" s="205" t="s">
        <v>482</v>
      </c>
      <c r="B60" s="205" t="s">
        <v>349</v>
      </c>
      <c r="C60" s="205" t="s">
        <v>503</v>
      </c>
      <c r="D60" s="205">
        <v>9140</v>
      </c>
      <c r="E60" s="205">
        <v>614</v>
      </c>
      <c r="F60" s="205" t="s">
        <v>36</v>
      </c>
    </row>
    <row r="61" spans="1:6" x14ac:dyDescent="0.25">
      <c r="A61" s="205" t="s">
        <v>483</v>
      </c>
      <c r="B61" s="205" t="s">
        <v>350</v>
      </c>
      <c r="C61" s="205" t="s">
        <v>503</v>
      </c>
      <c r="D61" s="205">
        <v>9260</v>
      </c>
      <c r="E61" s="205">
        <v>614</v>
      </c>
      <c r="F61" s="205" t="s">
        <v>36</v>
      </c>
    </row>
    <row r="62" spans="1:6" x14ac:dyDescent="0.25">
      <c r="A62" s="205" t="s">
        <v>484</v>
      </c>
      <c r="B62" s="205" t="s">
        <v>351</v>
      </c>
      <c r="C62" s="205" t="s">
        <v>503</v>
      </c>
      <c r="D62" s="205">
        <v>9180</v>
      </c>
      <c r="E62" s="205">
        <v>614</v>
      </c>
      <c r="F62" s="205" t="s">
        <v>36</v>
      </c>
    </row>
    <row r="63" spans="1:6" x14ac:dyDescent="0.25">
      <c r="A63" s="205" t="s">
        <v>485</v>
      </c>
      <c r="B63" s="205" t="s">
        <v>352</v>
      </c>
      <c r="C63" s="205" t="s">
        <v>503</v>
      </c>
      <c r="D63" s="205">
        <v>9200</v>
      </c>
      <c r="E63" s="205">
        <v>614</v>
      </c>
      <c r="F63" s="205" t="s">
        <v>36</v>
      </c>
    </row>
    <row r="64" spans="1:6" x14ac:dyDescent="0.25">
      <c r="A64" s="205" t="s">
        <v>486</v>
      </c>
      <c r="B64" s="205" t="s">
        <v>353</v>
      </c>
      <c r="C64" s="205" t="s">
        <v>503</v>
      </c>
      <c r="D64" s="205">
        <v>9270</v>
      </c>
      <c r="E64" s="205">
        <v>614</v>
      </c>
      <c r="F64" s="205" t="s">
        <v>36</v>
      </c>
    </row>
    <row r="65" spans="1:6" x14ac:dyDescent="0.25">
      <c r="A65" s="205" t="s">
        <v>487</v>
      </c>
      <c r="B65" s="205" t="s">
        <v>354</v>
      </c>
      <c r="C65" s="205" t="s">
        <v>503</v>
      </c>
      <c r="D65" s="205">
        <v>9280</v>
      </c>
      <c r="E65" s="205">
        <v>614</v>
      </c>
      <c r="F65" s="205" t="s">
        <v>36</v>
      </c>
    </row>
    <row r="66" spans="1:6" x14ac:dyDescent="0.25">
      <c r="A66" s="205" t="s">
        <v>488</v>
      </c>
      <c r="B66" s="205" t="s">
        <v>355</v>
      </c>
      <c r="C66" s="205" t="s">
        <v>503</v>
      </c>
      <c r="D66" s="205">
        <v>9170</v>
      </c>
      <c r="E66" s="205">
        <v>614</v>
      </c>
      <c r="F66" s="205" t="s">
        <v>36</v>
      </c>
    </row>
    <row r="67" spans="1:6" x14ac:dyDescent="0.25">
      <c r="A67" s="205" t="s">
        <v>489</v>
      </c>
      <c r="B67" s="205" t="s">
        <v>356</v>
      </c>
      <c r="C67" s="205" t="s">
        <v>503</v>
      </c>
      <c r="D67" s="205">
        <v>9110</v>
      </c>
      <c r="E67" s="205">
        <v>614</v>
      </c>
      <c r="F67" s="205" t="s">
        <v>36</v>
      </c>
    </row>
    <row r="68" spans="1:6" x14ac:dyDescent="0.25">
      <c r="A68" s="205" t="s">
        <v>490</v>
      </c>
      <c r="B68" s="205" t="s">
        <v>357</v>
      </c>
      <c r="C68" s="205" t="s">
        <v>503</v>
      </c>
      <c r="D68" s="205">
        <v>9240</v>
      </c>
      <c r="E68" s="205">
        <v>614</v>
      </c>
      <c r="F68" s="205" t="s">
        <v>36</v>
      </c>
    </row>
    <row r="69" spans="1:6" x14ac:dyDescent="0.25">
      <c r="A69" s="205" t="s">
        <v>491</v>
      </c>
      <c r="B69" s="205" t="s">
        <v>358</v>
      </c>
      <c r="C69" s="205" t="s">
        <v>503</v>
      </c>
      <c r="D69" s="205">
        <v>9120</v>
      </c>
      <c r="E69" s="205">
        <v>614</v>
      </c>
      <c r="F69" s="205" t="s">
        <v>37</v>
      </c>
    </row>
    <row r="70" spans="1:6" x14ac:dyDescent="0.25">
      <c r="A70" s="205" t="s">
        <v>492</v>
      </c>
      <c r="B70" s="205" t="s">
        <v>359</v>
      </c>
      <c r="C70" s="205" t="s">
        <v>503</v>
      </c>
      <c r="D70" s="205" t="s">
        <v>26</v>
      </c>
      <c r="E70" s="205">
        <v>614</v>
      </c>
    </row>
    <row r="71" spans="1:6" x14ac:dyDescent="0.25">
      <c r="A71" s="205" t="s">
        <v>493</v>
      </c>
      <c r="B71" s="205" t="s">
        <v>360</v>
      </c>
      <c r="C71" s="205" t="s">
        <v>503</v>
      </c>
      <c r="D71" s="205">
        <v>9230</v>
      </c>
      <c r="E71" s="205">
        <v>614</v>
      </c>
      <c r="F71" s="205" t="s">
        <v>36</v>
      </c>
    </row>
    <row r="72" spans="1:6" x14ac:dyDescent="0.25">
      <c r="A72" s="205" t="s">
        <v>494</v>
      </c>
      <c r="B72" s="205" t="s">
        <v>361</v>
      </c>
      <c r="C72" s="205" t="s">
        <v>503</v>
      </c>
      <c r="D72" s="205">
        <v>9250</v>
      </c>
      <c r="E72" s="205">
        <v>614</v>
      </c>
      <c r="F72" s="205" t="s">
        <v>508</v>
      </c>
    </row>
    <row r="73" spans="1:6" x14ac:dyDescent="0.25">
      <c r="A73" s="205" t="s">
        <v>495</v>
      </c>
      <c r="B73" s="205" t="s">
        <v>362</v>
      </c>
      <c r="C73" s="205" t="s">
        <v>503</v>
      </c>
      <c r="D73" s="205">
        <v>9100</v>
      </c>
      <c r="E73" s="205">
        <v>614</v>
      </c>
      <c r="F73" s="205" t="s">
        <v>508</v>
      </c>
    </row>
    <row r="74" spans="1:6" x14ac:dyDescent="0.25">
      <c r="A74" s="205" t="s">
        <v>558</v>
      </c>
      <c r="B74" s="205" t="s">
        <v>559</v>
      </c>
      <c r="C74" s="205" t="s">
        <v>503</v>
      </c>
      <c r="D74" s="205">
        <v>4090</v>
      </c>
      <c r="E74" s="205">
        <v>614</v>
      </c>
      <c r="F74" s="205" t="s">
        <v>508</v>
      </c>
    </row>
    <row r="75" spans="1:6" x14ac:dyDescent="0.25">
      <c r="A75" s="215" t="s">
        <v>40</v>
      </c>
      <c r="B75" s="215" t="s">
        <v>571</v>
      </c>
      <c r="C75" s="215" t="s">
        <v>501</v>
      </c>
      <c r="D75" s="215">
        <v>3860</v>
      </c>
      <c r="E75" s="215">
        <v>606</v>
      </c>
      <c r="F75" s="215" t="s">
        <v>37</v>
      </c>
    </row>
    <row r="76" spans="1:6" x14ac:dyDescent="0.25">
      <c r="A76" s="205" t="s">
        <v>41</v>
      </c>
      <c r="B76" s="205" t="s">
        <v>572</v>
      </c>
      <c r="C76" s="205" t="s">
        <v>501</v>
      </c>
      <c r="D76" s="205">
        <v>3870</v>
      </c>
      <c r="E76" s="205">
        <v>606</v>
      </c>
      <c r="F76" s="205" t="s">
        <v>37</v>
      </c>
    </row>
    <row r="77" spans="1:6" x14ac:dyDescent="0.25">
      <c r="A77" s="205" t="s">
        <v>42</v>
      </c>
      <c r="B77" s="205" t="s">
        <v>568</v>
      </c>
      <c r="C77" s="205" t="s">
        <v>501</v>
      </c>
      <c r="D77" s="205">
        <v>3850</v>
      </c>
      <c r="E77" s="205">
        <v>606</v>
      </c>
      <c r="F77" s="205" t="s">
        <v>37</v>
      </c>
    </row>
    <row r="78" spans="1:6" x14ac:dyDescent="0.25">
      <c r="A78" s="205" t="s">
        <v>43</v>
      </c>
      <c r="B78" s="205" t="s">
        <v>569</v>
      </c>
      <c r="C78" s="205" t="s">
        <v>501</v>
      </c>
      <c r="D78" s="205">
        <v>2780</v>
      </c>
      <c r="E78" s="205">
        <v>606</v>
      </c>
      <c r="F78" s="205" t="s">
        <v>37</v>
      </c>
    </row>
    <row r="79" spans="1:6" x14ac:dyDescent="0.25">
      <c r="A79" s="205" t="s">
        <v>44</v>
      </c>
      <c r="B79" s="205" t="s">
        <v>573</v>
      </c>
      <c r="C79" s="205" t="s">
        <v>501</v>
      </c>
      <c r="D79" s="205">
        <v>2180</v>
      </c>
      <c r="E79" s="205">
        <v>606</v>
      </c>
      <c r="F79" s="205" t="s">
        <v>37</v>
      </c>
    </row>
    <row r="80" spans="1:6" x14ac:dyDescent="0.25">
      <c r="A80" s="205" t="s">
        <v>457</v>
      </c>
      <c r="B80" s="205" t="s">
        <v>574</v>
      </c>
      <c r="C80" s="205" t="s">
        <v>501</v>
      </c>
      <c r="D80" s="205">
        <v>3840</v>
      </c>
      <c r="E80" s="205">
        <v>606</v>
      </c>
      <c r="F80" s="205" t="s">
        <v>37</v>
      </c>
    </row>
    <row r="81" spans="1:6" x14ac:dyDescent="0.25">
      <c r="A81" s="205" t="s">
        <v>426</v>
      </c>
      <c r="B81" s="205" t="s">
        <v>570</v>
      </c>
      <c r="C81" s="205" t="s">
        <v>501</v>
      </c>
      <c r="D81" s="205">
        <v>2150</v>
      </c>
      <c r="E81" s="205">
        <v>606</v>
      </c>
      <c r="F81" s="205" t="s">
        <v>37</v>
      </c>
    </row>
    <row r="82" spans="1:6" x14ac:dyDescent="0.25">
      <c r="A82" s="205" t="s">
        <v>423</v>
      </c>
      <c r="B82" s="205" t="s">
        <v>578</v>
      </c>
      <c r="C82" s="205" t="s">
        <v>501</v>
      </c>
      <c r="D82" s="205">
        <v>3810</v>
      </c>
      <c r="E82" s="205">
        <v>606</v>
      </c>
      <c r="F82" s="205" t="s">
        <v>37</v>
      </c>
    </row>
    <row r="83" spans="1:6" x14ac:dyDescent="0.25">
      <c r="A83" s="205" t="s">
        <v>427</v>
      </c>
      <c r="B83" s="205" t="s">
        <v>577</v>
      </c>
      <c r="C83" s="205" t="s">
        <v>501</v>
      </c>
      <c r="D83" s="205">
        <v>2330</v>
      </c>
      <c r="E83" s="205">
        <v>606</v>
      </c>
      <c r="F83" s="205" t="s">
        <v>37</v>
      </c>
    </row>
    <row r="84" spans="1:6" x14ac:dyDescent="0.25">
      <c r="A84" s="205" t="s">
        <v>411</v>
      </c>
      <c r="B84" s="205" t="s">
        <v>575</v>
      </c>
      <c r="C84" s="205" t="s">
        <v>501</v>
      </c>
      <c r="D84" s="205">
        <v>3830</v>
      </c>
      <c r="E84" s="205">
        <v>606</v>
      </c>
      <c r="F84" s="205" t="s">
        <v>37</v>
      </c>
    </row>
    <row r="85" spans="1:6" x14ac:dyDescent="0.25">
      <c r="A85" s="205" t="s">
        <v>538</v>
      </c>
      <c r="B85" s="205" t="s">
        <v>576</v>
      </c>
      <c r="C85" s="205" t="s">
        <v>501</v>
      </c>
      <c r="D85" s="205">
        <v>3820</v>
      </c>
      <c r="E85" s="205">
        <v>606</v>
      </c>
      <c r="F85" s="205" t="s">
        <v>507</v>
      </c>
    </row>
    <row r="86" spans="1:6" x14ac:dyDescent="0.25">
      <c r="A86" s="205" t="s">
        <v>430</v>
      </c>
      <c r="B86" s="205" t="s">
        <v>302</v>
      </c>
      <c r="C86" s="205" t="s">
        <v>501</v>
      </c>
      <c r="D86" s="205">
        <v>1670</v>
      </c>
      <c r="E86" s="205">
        <v>606</v>
      </c>
      <c r="F86" s="205" t="s">
        <v>510</v>
      </c>
    </row>
    <row r="87" spans="1:6" x14ac:dyDescent="0.25">
      <c r="A87" s="205" t="s">
        <v>431</v>
      </c>
      <c r="B87" s="205" t="s">
        <v>303</v>
      </c>
      <c r="C87" s="205" t="s">
        <v>501</v>
      </c>
      <c r="D87" s="205">
        <v>1850</v>
      </c>
      <c r="E87" s="205">
        <v>606</v>
      </c>
      <c r="F87" s="205" t="s">
        <v>36</v>
      </c>
    </row>
    <row r="88" spans="1:6" x14ac:dyDescent="0.25">
      <c r="A88" s="205" t="s">
        <v>432</v>
      </c>
      <c r="B88" s="205" t="s">
        <v>304</v>
      </c>
      <c r="C88" s="205" t="s">
        <v>501</v>
      </c>
      <c r="D88" s="205">
        <v>1860</v>
      </c>
      <c r="E88" s="205">
        <v>606</v>
      </c>
      <c r="F88" s="205" t="s">
        <v>36</v>
      </c>
    </row>
    <row r="89" spans="1:6" x14ac:dyDescent="0.25">
      <c r="A89" s="205" t="s">
        <v>421</v>
      </c>
      <c r="B89" s="205" t="s">
        <v>557</v>
      </c>
      <c r="C89" s="205" t="s">
        <v>501</v>
      </c>
      <c r="D89" s="205">
        <v>3150</v>
      </c>
      <c r="E89" s="205">
        <v>606</v>
      </c>
      <c r="F89" s="205" t="s">
        <v>37</v>
      </c>
    </row>
    <row r="90" spans="1:6" x14ac:dyDescent="0.25">
      <c r="A90" s="205" t="s">
        <v>420</v>
      </c>
      <c r="B90" s="205" t="s">
        <v>296</v>
      </c>
      <c r="C90" s="205" t="s">
        <v>501</v>
      </c>
      <c r="D90" s="205">
        <v>2840</v>
      </c>
      <c r="E90" s="205">
        <v>606</v>
      </c>
      <c r="F90" s="205" t="s">
        <v>36</v>
      </c>
    </row>
    <row r="91" spans="1:6" x14ac:dyDescent="0.25">
      <c r="A91" s="205" t="s">
        <v>458</v>
      </c>
      <c r="B91" s="205" t="s">
        <v>327</v>
      </c>
      <c r="C91" s="205" t="s">
        <v>501</v>
      </c>
      <c r="D91" s="205">
        <v>3200</v>
      </c>
      <c r="E91" s="205">
        <v>606</v>
      </c>
      <c r="F91" s="205" t="s">
        <v>36</v>
      </c>
    </row>
    <row r="92" spans="1:6" x14ac:dyDescent="0.25">
      <c r="A92" s="205" t="s">
        <v>412</v>
      </c>
      <c r="B92" s="205" t="s">
        <v>290</v>
      </c>
      <c r="C92" s="205" t="s">
        <v>501</v>
      </c>
      <c r="D92" s="205">
        <v>1110</v>
      </c>
      <c r="E92" s="205">
        <v>606</v>
      </c>
      <c r="F92" s="205" t="s">
        <v>37</v>
      </c>
    </row>
    <row r="93" spans="1:6" x14ac:dyDescent="0.25">
      <c r="A93" s="205" t="s">
        <v>459</v>
      </c>
      <c r="B93" s="205" t="s">
        <v>328</v>
      </c>
      <c r="C93" s="205" t="s">
        <v>501</v>
      </c>
      <c r="D93" s="205">
        <v>1660</v>
      </c>
      <c r="E93" s="205">
        <v>606</v>
      </c>
      <c r="F93" s="205" t="s">
        <v>509</v>
      </c>
    </row>
    <row r="94" spans="1:6" x14ac:dyDescent="0.25">
      <c r="A94" s="205" t="s">
        <v>460</v>
      </c>
      <c r="B94" s="205" t="s">
        <v>329</v>
      </c>
      <c r="C94" s="205" t="s">
        <v>501</v>
      </c>
      <c r="D94" s="205">
        <v>1310</v>
      </c>
      <c r="E94" s="205">
        <v>606</v>
      </c>
      <c r="F94" s="205" t="s">
        <v>37</v>
      </c>
    </row>
    <row r="95" spans="1:6" x14ac:dyDescent="0.25">
      <c r="A95" s="205" t="s">
        <v>461</v>
      </c>
      <c r="B95" s="205" t="s">
        <v>330</v>
      </c>
      <c r="C95" s="205" t="s">
        <v>501</v>
      </c>
      <c r="D95" s="205">
        <v>1680</v>
      </c>
      <c r="E95" s="205">
        <v>606</v>
      </c>
      <c r="F95" s="205" t="s">
        <v>36</v>
      </c>
    </row>
    <row r="96" spans="1:6" x14ac:dyDescent="0.25">
      <c r="A96" s="205" t="s">
        <v>422</v>
      </c>
      <c r="B96" s="205" t="s">
        <v>297</v>
      </c>
      <c r="C96" s="205" t="s">
        <v>501</v>
      </c>
      <c r="D96" s="205">
        <v>1730</v>
      </c>
      <c r="E96" s="205">
        <v>606</v>
      </c>
      <c r="F96" s="205" t="s">
        <v>36</v>
      </c>
    </row>
    <row r="97" spans="1:6" x14ac:dyDescent="0.25">
      <c r="A97" s="205" t="s">
        <v>413</v>
      </c>
      <c r="B97" s="205" t="s">
        <v>291</v>
      </c>
      <c r="C97" s="205" t="s">
        <v>501</v>
      </c>
      <c r="D97" s="205">
        <v>1960</v>
      </c>
      <c r="E97" s="205">
        <v>606</v>
      </c>
      <c r="F97" s="205" t="s">
        <v>36</v>
      </c>
    </row>
    <row r="98" spans="1:6" x14ac:dyDescent="0.25">
      <c r="A98" s="205" t="s">
        <v>414</v>
      </c>
      <c r="B98" s="205" t="s">
        <v>292</v>
      </c>
      <c r="C98" s="205" t="s">
        <v>501</v>
      </c>
      <c r="D98" s="205">
        <v>1830</v>
      </c>
      <c r="E98" s="205">
        <v>606</v>
      </c>
      <c r="F98" s="205" t="s">
        <v>36</v>
      </c>
    </row>
    <row r="99" spans="1:6" x14ac:dyDescent="0.25">
      <c r="A99" s="205" t="s">
        <v>424</v>
      </c>
      <c r="B99" s="205" t="s">
        <v>298</v>
      </c>
      <c r="C99" s="205" t="s">
        <v>501</v>
      </c>
      <c r="D99" s="205">
        <v>1290</v>
      </c>
      <c r="E99" s="205">
        <v>606</v>
      </c>
      <c r="F99" s="205" t="s">
        <v>36</v>
      </c>
    </row>
    <row r="100" spans="1:6" x14ac:dyDescent="0.25">
      <c r="A100" s="205" t="s">
        <v>425</v>
      </c>
      <c r="B100" s="205" t="s">
        <v>299</v>
      </c>
      <c r="C100" s="205" t="s">
        <v>501</v>
      </c>
      <c r="D100" s="205">
        <v>3270</v>
      </c>
      <c r="E100" s="205">
        <v>606</v>
      </c>
      <c r="F100" s="205" t="s">
        <v>36</v>
      </c>
    </row>
    <row r="101" spans="1:6" x14ac:dyDescent="0.25">
      <c r="A101" s="205" t="s">
        <v>418</v>
      </c>
      <c r="B101" s="205" t="s">
        <v>295</v>
      </c>
      <c r="C101" s="205" t="s">
        <v>501</v>
      </c>
      <c r="D101" s="205">
        <v>1090</v>
      </c>
      <c r="E101" s="205">
        <v>606</v>
      </c>
      <c r="F101" s="205" t="s">
        <v>507</v>
      </c>
    </row>
    <row r="102" spans="1:6" x14ac:dyDescent="0.25">
      <c r="A102" s="205" t="s">
        <v>428</v>
      </c>
      <c r="B102" s="205" t="s">
        <v>300</v>
      </c>
      <c r="C102" s="205" t="s">
        <v>501</v>
      </c>
      <c r="D102" s="205">
        <v>9700</v>
      </c>
      <c r="E102" s="205">
        <v>614</v>
      </c>
      <c r="F102" s="205" t="s">
        <v>37</v>
      </c>
    </row>
    <row r="103" spans="1:6" x14ac:dyDescent="0.25">
      <c r="A103" s="205" t="s">
        <v>371</v>
      </c>
      <c r="B103" s="205" t="s">
        <v>251</v>
      </c>
      <c r="C103" s="205" t="s">
        <v>497</v>
      </c>
      <c r="D103" s="205">
        <v>1070</v>
      </c>
      <c r="E103" s="205">
        <v>607</v>
      </c>
      <c r="F103" s="205" t="s">
        <v>507</v>
      </c>
    </row>
    <row r="104" spans="1:6" x14ac:dyDescent="0.25">
      <c r="A104" s="205" t="s">
        <v>372</v>
      </c>
      <c r="B104" s="205" t="s">
        <v>252</v>
      </c>
      <c r="C104" s="205" t="s">
        <v>497</v>
      </c>
      <c r="D104" s="205">
        <v>1880</v>
      </c>
      <c r="E104" s="205">
        <v>607</v>
      </c>
      <c r="F104" s="205" t="s">
        <v>509</v>
      </c>
    </row>
    <row r="105" spans="1:6" x14ac:dyDescent="0.25">
      <c r="A105" s="205" t="s">
        <v>373</v>
      </c>
      <c r="B105" s="205" t="s">
        <v>253</v>
      </c>
      <c r="C105" s="205" t="s">
        <v>497</v>
      </c>
      <c r="D105" s="205">
        <v>1330</v>
      </c>
      <c r="E105" s="205">
        <v>603</v>
      </c>
      <c r="F105" s="205" t="s">
        <v>509</v>
      </c>
    </row>
    <row r="106" spans="1:6" x14ac:dyDescent="0.25">
      <c r="A106" s="205" t="s">
        <v>387</v>
      </c>
      <c r="B106" s="205" t="s">
        <v>269</v>
      </c>
      <c r="C106" s="205" t="s">
        <v>497</v>
      </c>
      <c r="D106" s="205">
        <v>1350</v>
      </c>
      <c r="E106" s="205">
        <v>607</v>
      </c>
      <c r="F106" s="205" t="s">
        <v>36</v>
      </c>
    </row>
    <row r="107" spans="1:6" x14ac:dyDescent="0.25">
      <c r="A107" s="205" t="s">
        <v>388</v>
      </c>
      <c r="B107" s="205" t="s">
        <v>270</v>
      </c>
      <c r="C107" s="205" t="s">
        <v>497</v>
      </c>
      <c r="D107" s="205">
        <v>1750</v>
      </c>
      <c r="E107" s="205">
        <v>607</v>
      </c>
      <c r="F107" s="205" t="s">
        <v>37</v>
      </c>
    </row>
    <row r="108" spans="1:6" x14ac:dyDescent="0.25">
      <c r="A108" s="205" t="s">
        <v>389</v>
      </c>
      <c r="B108" s="205" t="s">
        <v>271</v>
      </c>
      <c r="C108" s="205" t="s">
        <v>497</v>
      </c>
      <c r="D108" s="205">
        <v>1650</v>
      </c>
      <c r="E108" s="205">
        <v>607</v>
      </c>
      <c r="F108" s="205" t="s">
        <v>37</v>
      </c>
    </row>
    <row r="109" spans="1:6" x14ac:dyDescent="0.25">
      <c r="A109" s="205" t="s">
        <v>390</v>
      </c>
      <c r="B109" s="205" t="s">
        <v>272</v>
      </c>
      <c r="C109" s="205" t="s">
        <v>497</v>
      </c>
      <c r="D109" s="205">
        <v>1900</v>
      </c>
      <c r="E109" s="205">
        <v>607</v>
      </c>
      <c r="F109" s="205" t="s">
        <v>36</v>
      </c>
    </row>
    <row r="110" spans="1:6" x14ac:dyDescent="0.25">
      <c r="A110" s="205" t="s">
        <v>391</v>
      </c>
      <c r="B110" s="205" t="s">
        <v>546</v>
      </c>
      <c r="C110" s="205" t="s">
        <v>497</v>
      </c>
      <c r="D110" s="205">
        <v>1620</v>
      </c>
      <c r="E110" s="205">
        <v>607</v>
      </c>
      <c r="F110" s="205" t="s">
        <v>509</v>
      </c>
    </row>
    <row r="111" spans="1:6" x14ac:dyDescent="0.25">
      <c r="A111" s="205" t="s">
        <v>446</v>
      </c>
      <c r="B111" s="205" t="s">
        <v>317</v>
      </c>
      <c r="C111" s="205" t="s">
        <v>497</v>
      </c>
      <c r="D111" s="205">
        <v>3160</v>
      </c>
      <c r="E111" s="205">
        <v>607</v>
      </c>
      <c r="F111" s="205" t="s">
        <v>37</v>
      </c>
    </row>
    <row r="112" spans="1:6" x14ac:dyDescent="0.25">
      <c r="A112" s="205" t="s">
        <v>467</v>
      </c>
      <c r="B112" s="205" t="s">
        <v>336</v>
      </c>
      <c r="C112" s="205" t="s">
        <v>497</v>
      </c>
      <c r="D112" s="205">
        <v>1740</v>
      </c>
      <c r="E112" s="205">
        <v>607</v>
      </c>
      <c r="F112" s="205" t="s">
        <v>37</v>
      </c>
    </row>
    <row r="113" spans="1:6" x14ac:dyDescent="0.25">
      <c r="A113" s="205" t="s">
        <v>468</v>
      </c>
      <c r="B113" s="205" t="s">
        <v>337</v>
      </c>
      <c r="C113" s="205" t="s">
        <v>497</v>
      </c>
      <c r="D113" s="205" t="s">
        <v>26</v>
      </c>
      <c r="E113" s="205" t="s">
        <v>26</v>
      </c>
      <c r="F113" s="205" t="s">
        <v>505</v>
      </c>
    </row>
    <row r="114" spans="1:6" x14ac:dyDescent="0.25">
      <c r="A114" s="205" t="s">
        <v>469</v>
      </c>
      <c r="B114" s="205" t="s">
        <v>338</v>
      </c>
      <c r="C114" s="205" t="s">
        <v>497</v>
      </c>
      <c r="D114" s="205">
        <v>3400</v>
      </c>
      <c r="E114" s="205">
        <v>607</v>
      </c>
      <c r="F114" s="205" t="s">
        <v>37</v>
      </c>
    </row>
    <row r="115" spans="1:6" x14ac:dyDescent="0.25">
      <c r="A115" s="205" t="s">
        <v>470</v>
      </c>
      <c r="B115" s="205" t="s">
        <v>339</v>
      </c>
      <c r="C115" s="205" t="s">
        <v>497</v>
      </c>
      <c r="D115" s="205">
        <v>3140</v>
      </c>
      <c r="E115" s="205">
        <v>607</v>
      </c>
      <c r="F115" s="205" t="s">
        <v>36</v>
      </c>
    </row>
    <row r="116" spans="1:6" x14ac:dyDescent="0.25">
      <c r="A116" s="205" t="s">
        <v>525</v>
      </c>
      <c r="B116" s="205" t="s">
        <v>250</v>
      </c>
      <c r="C116" s="205" t="s">
        <v>497</v>
      </c>
      <c r="D116" s="205">
        <v>4070</v>
      </c>
      <c r="E116" s="205">
        <v>607</v>
      </c>
      <c r="F116" s="205" t="s">
        <v>37</v>
      </c>
    </row>
    <row r="117" spans="1:6" x14ac:dyDescent="0.25">
      <c r="A117" s="205" t="s">
        <v>520</v>
      </c>
      <c r="B117" s="205" t="s">
        <v>590</v>
      </c>
      <c r="C117" s="205" t="s">
        <v>497</v>
      </c>
      <c r="D117" s="205">
        <v>3570</v>
      </c>
      <c r="E117" s="205">
        <v>607</v>
      </c>
      <c r="F117" s="205" t="s">
        <v>510</v>
      </c>
    </row>
    <row r="118" spans="1:6" x14ac:dyDescent="0.25">
      <c r="A118" s="205" t="s">
        <v>531</v>
      </c>
      <c r="B118" s="215" t="s">
        <v>537</v>
      </c>
      <c r="C118" s="205" t="s">
        <v>532</v>
      </c>
      <c r="D118" s="205">
        <v>3700</v>
      </c>
      <c r="E118" s="205">
        <v>613</v>
      </c>
      <c r="F118" s="205" t="s">
        <v>508</v>
      </c>
    </row>
    <row r="119" spans="1:6" x14ac:dyDescent="0.25">
      <c r="A119" s="205" t="s">
        <v>374</v>
      </c>
      <c r="B119" s="205" t="s">
        <v>567</v>
      </c>
      <c r="C119" s="205" t="s">
        <v>498</v>
      </c>
      <c r="D119" s="205">
        <v>1220</v>
      </c>
      <c r="E119" s="205">
        <v>608</v>
      </c>
      <c r="F119" s="205" t="s">
        <v>36</v>
      </c>
    </row>
    <row r="120" spans="1:6" x14ac:dyDescent="0.25">
      <c r="A120" s="205" t="s">
        <v>401</v>
      </c>
      <c r="B120" s="205" t="s">
        <v>280</v>
      </c>
      <c r="C120" s="205" t="s">
        <v>498</v>
      </c>
      <c r="D120" s="205">
        <v>1690</v>
      </c>
      <c r="E120" s="205">
        <v>608</v>
      </c>
      <c r="F120" s="205" t="s">
        <v>36</v>
      </c>
    </row>
    <row r="121" spans="1:6" x14ac:dyDescent="0.25">
      <c r="A121" s="205" t="s">
        <v>471</v>
      </c>
      <c r="B121" s="205" t="s">
        <v>548</v>
      </c>
      <c r="C121" s="205" t="s">
        <v>498</v>
      </c>
      <c r="D121" s="205">
        <v>1020</v>
      </c>
      <c r="E121" s="205">
        <v>608</v>
      </c>
      <c r="F121" s="205" t="s">
        <v>36</v>
      </c>
    </row>
    <row r="122" spans="1:6" x14ac:dyDescent="0.25">
      <c r="A122" s="205" t="s">
        <v>448</v>
      </c>
      <c r="B122" s="205" t="s">
        <v>319</v>
      </c>
      <c r="C122" s="205" t="s">
        <v>498</v>
      </c>
      <c r="D122" s="205">
        <v>2800</v>
      </c>
      <c r="E122" s="205">
        <v>608</v>
      </c>
      <c r="F122" s="205" t="s">
        <v>510</v>
      </c>
    </row>
    <row r="123" spans="1:6" x14ac:dyDescent="0.25">
      <c r="A123" s="205" t="s">
        <v>402</v>
      </c>
      <c r="B123" s="205" t="s">
        <v>281</v>
      </c>
      <c r="C123" s="205" t="s">
        <v>498</v>
      </c>
      <c r="D123" s="205">
        <v>2810</v>
      </c>
      <c r="E123" s="205">
        <v>608</v>
      </c>
      <c r="F123" s="205" t="s">
        <v>36</v>
      </c>
    </row>
    <row r="124" spans="1:6" x14ac:dyDescent="0.25">
      <c r="A124" s="205" t="s">
        <v>403</v>
      </c>
      <c r="B124" s="205" t="s">
        <v>282</v>
      </c>
      <c r="C124" s="205" t="s">
        <v>498</v>
      </c>
      <c r="D124" s="205">
        <v>3320</v>
      </c>
      <c r="E124" s="205">
        <v>608</v>
      </c>
      <c r="F124" s="205" t="s">
        <v>36</v>
      </c>
    </row>
    <row r="125" spans="1:6" x14ac:dyDescent="0.25">
      <c r="A125" s="205" t="s">
        <v>22</v>
      </c>
      <c r="B125" s="205" t="s">
        <v>254</v>
      </c>
      <c r="C125" s="205" t="s">
        <v>498</v>
      </c>
      <c r="D125" s="205">
        <v>3450</v>
      </c>
      <c r="E125" s="205">
        <v>608</v>
      </c>
      <c r="F125" s="205" t="s">
        <v>509</v>
      </c>
    </row>
    <row r="126" spans="1:6" x14ac:dyDescent="0.25">
      <c r="A126" s="205" t="s">
        <v>383</v>
      </c>
      <c r="B126" s="205" t="s">
        <v>265</v>
      </c>
      <c r="C126" s="205" t="s">
        <v>498</v>
      </c>
      <c r="D126" s="205">
        <v>3600</v>
      </c>
      <c r="E126" s="205">
        <v>604</v>
      </c>
      <c r="F126" s="205" t="s">
        <v>37</v>
      </c>
    </row>
    <row r="127" spans="1:6" x14ac:dyDescent="0.25">
      <c r="A127" s="205" t="s">
        <v>449</v>
      </c>
      <c r="B127" s="205" t="s">
        <v>320</v>
      </c>
      <c r="C127" s="205" t="s">
        <v>498</v>
      </c>
      <c r="D127" s="205" t="s">
        <v>26</v>
      </c>
      <c r="E127" s="205" t="s">
        <v>26</v>
      </c>
      <c r="F127" s="205" t="s">
        <v>506</v>
      </c>
    </row>
    <row r="128" spans="1:6" x14ac:dyDescent="0.25">
      <c r="A128" s="205" t="s">
        <v>472</v>
      </c>
      <c r="B128" s="205" t="s">
        <v>340</v>
      </c>
      <c r="C128" s="205" t="s">
        <v>498</v>
      </c>
      <c r="D128" s="205">
        <v>1060</v>
      </c>
      <c r="E128" s="205">
        <v>608</v>
      </c>
      <c r="F128" s="205" t="s">
        <v>36</v>
      </c>
    </row>
    <row r="129" spans="1:6" x14ac:dyDescent="0.25">
      <c r="A129" s="205" t="s">
        <v>404</v>
      </c>
      <c r="B129" s="205" t="s">
        <v>283</v>
      </c>
      <c r="C129" s="205" t="s">
        <v>498</v>
      </c>
      <c r="D129" s="205">
        <v>3010</v>
      </c>
      <c r="E129" s="205">
        <v>608</v>
      </c>
      <c r="F129" s="205" t="s">
        <v>36</v>
      </c>
    </row>
    <row r="130" spans="1:6" x14ac:dyDescent="0.25">
      <c r="A130" s="205" t="s">
        <v>405</v>
      </c>
      <c r="B130" s="205" t="s">
        <v>284</v>
      </c>
      <c r="C130" s="205" t="s">
        <v>498</v>
      </c>
      <c r="D130" s="205">
        <v>1930</v>
      </c>
      <c r="E130" s="205">
        <v>608</v>
      </c>
      <c r="F130" s="205" t="s">
        <v>36</v>
      </c>
    </row>
    <row r="131" spans="1:6" x14ac:dyDescent="0.25">
      <c r="A131" s="205" t="s">
        <v>450</v>
      </c>
      <c r="B131" s="205" t="s">
        <v>321</v>
      </c>
      <c r="C131" s="205" t="s">
        <v>498</v>
      </c>
      <c r="D131" s="205">
        <v>1710</v>
      </c>
      <c r="E131" s="205">
        <v>608</v>
      </c>
      <c r="F131" s="205" t="s">
        <v>36</v>
      </c>
    </row>
    <row r="132" spans="1:6" x14ac:dyDescent="0.25">
      <c r="A132" s="205" t="s">
        <v>473</v>
      </c>
      <c r="B132" s="205" t="s">
        <v>341</v>
      </c>
      <c r="C132" s="205" t="s">
        <v>498</v>
      </c>
      <c r="D132" s="205">
        <v>1920</v>
      </c>
      <c r="E132" s="205">
        <v>608</v>
      </c>
      <c r="F132" s="205" t="s">
        <v>36</v>
      </c>
    </row>
    <row r="133" spans="1:6" x14ac:dyDescent="0.25">
      <c r="A133" s="205" t="s">
        <v>375</v>
      </c>
      <c r="B133" s="205" t="s">
        <v>255</v>
      </c>
      <c r="C133" s="205" t="s">
        <v>498</v>
      </c>
      <c r="D133" s="205">
        <v>1940</v>
      </c>
      <c r="E133" s="205">
        <v>608</v>
      </c>
      <c r="F133" s="205" t="s">
        <v>36</v>
      </c>
    </row>
    <row r="134" spans="1:6" x14ac:dyDescent="0.25">
      <c r="A134" s="205" t="s">
        <v>474</v>
      </c>
      <c r="B134" s="205" t="s">
        <v>342</v>
      </c>
      <c r="C134" s="205" t="s">
        <v>498</v>
      </c>
      <c r="D134" s="205">
        <v>3030</v>
      </c>
      <c r="E134" s="205">
        <v>608</v>
      </c>
      <c r="F134" s="205" t="s">
        <v>506</v>
      </c>
    </row>
    <row r="135" spans="1:6" x14ac:dyDescent="0.25">
      <c r="A135" s="205" t="s">
        <v>515</v>
      </c>
      <c r="B135" s="205" t="s">
        <v>591</v>
      </c>
      <c r="C135" s="205" t="s">
        <v>498</v>
      </c>
      <c r="D135" s="205">
        <v>4060</v>
      </c>
      <c r="E135" s="205">
        <v>608</v>
      </c>
      <c r="F135" s="205" t="s">
        <v>508</v>
      </c>
    </row>
    <row r="136" spans="1:6" x14ac:dyDescent="0.25">
      <c r="A136" s="205" t="s">
        <v>475</v>
      </c>
      <c r="B136" s="205" t="s">
        <v>343</v>
      </c>
      <c r="C136" s="205" t="s">
        <v>498</v>
      </c>
      <c r="D136" s="205">
        <v>3250</v>
      </c>
      <c r="E136" s="205">
        <v>608</v>
      </c>
      <c r="F136" s="205" t="s">
        <v>506</v>
      </c>
    </row>
    <row r="137" spans="1:6" x14ac:dyDescent="0.25">
      <c r="A137" s="205" t="s">
        <v>476</v>
      </c>
      <c r="B137" s="205" t="s">
        <v>344</v>
      </c>
      <c r="C137" s="205" t="s">
        <v>498</v>
      </c>
      <c r="D137" s="205">
        <v>3280</v>
      </c>
      <c r="E137" s="205">
        <v>608</v>
      </c>
      <c r="F137" s="205" t="s">
        <v>36</v>
      </c>
    </row>
    <row r="138" spans="1:6" x14ac:dyDescent="0.25">
      <c r="A138" s="205" t="s">
        <v>406</v>
      </c>
      <c r="B138" s="205" t="s">
        <v>285</v>
      </c>
      <c r="C138" s="205" t="s">
        <v>498</v>
      </c>
      <c r="D138" s="205">
        <v>1300</v>
      </c>
      <c r="E138" s="205">
        <v>608</v>
      </c>
      <c r="F138" s="205" t="s">
        <v>36</v>
      </c>
    </row>
    <row r="139" spans="1:6" x14ac:dyDescent="0.25">
      <c r="A139" s="205" t="s">
        <v>407</v>
      </c>
      <c r="B139" s="205" t="s">
        <v>286</v>
      </c>
      <c r="C139" s="205" t="s">
        <v>498</v>
      </c>
      <c r="D139" s="205">
        <v>4050</v>
      </c>
      <c r="E139" s="205">
        <v>608</v>
      </c>
      <c r="F139" s="205" t="s">
        <v>36</v>
      </c>
    </row>
    <row r="140" spans="1:6" x14ac:dyDescent="0.25">
      <c r="A140" s="205" t="s">
        <v>601</v>
      </c>
      <c r="B140" s="205" t="s">
        <v>602</v>
      </c>
      <c r="C140" s="205" t="s">
        <v>498</v>
      </c>
      <c r="D140" s="205">
        <v>3900</v>
      </c>
      <c r="E140" s="205">
        <v>608</v>
      </c>
      <c r="F140" s="205" t="s">
        <v>36</v>
      </c>
    </row>
    <row r="141" spans="1:6" x14ac:dyDescent="0.25">
      <c r="A141" s="205" t="s">
        <v>477</v>
      </c>
      <c r="B141" s="205" t="s">
        <v>345</v>
      </c>
      <c r="C141" s="205" t="s">
        <v>498</v>
      </c>
      <c r="D141" s="205" t="s">
        <v>504</v>
      </c>
      <c r="E141" s="205">
        <v>608</v>
      </c>
      <c r="F141" s="205" t="s">
        <v>36</v>
      </c>
    </row>
    <row r="142" spans="1:6" x14ac:dyDescent="0.25">
      <c r="A142" s="205" t="s">
        <v>536</v>
      </c>
      <c r="B142" s="205" t="s">
        <v>535</v>
      </c>
      <c r="C142" s="205" t="s">
        <v>498</v>
      </c>
      <c r="D142" s="205">
        <v>3760</v>
      </c>
      <c r="E142" s="205">
        <v>608</v>
      </c>
      <c r="F142" s="205" t="s">
        <v>36</v>
      </c>
    </row>
    <row r="143" spans="1:6" x14ac:dyDescent="0.25">
      <c r="A143" s="205" t="s">
        <v>46</v>
      </c>
      <c r="B143" s="205" t="s">
        <v>322</v>
      </c>
      <c r="C143" s="205" t="s">
        <v>499</v>
      </c>
      <c r="D143" s="205">
        <v>2580</v>
      </c>
      <c r="E143" s="205">
        <v>610</v>
      </c>
      <c r="F143" s="205" t="s">
        <v>36</v>
      </c>
    </row>
    <row r="144" spans="1:6" x14ac:dyDescent="0.25">
      <c r="A144" s="205" t="s">
        <v>47</v>
      </c>
      <c r="B144" s="205" t="s">
        <v>323</v>
      </c>
      <c r="C144" s="205" t="s">
        <v>499</v>
      </c>
      <c r="D144" s="205">
        <v>2600</v>
      </c>
      <c r="E144" s="205">
        <v>610</v>
      </c>
      <c r="F144" s="205" t="s">
        <v>506</v>
      </c>
    </row>
    <row r="145" spans="1:6" x14ac:dyDescent="0.25">
      <c r="A145" s="205" t="s">
        <v>231</v>
      </c>
      <c r="B145" s="205" t="s">
        <v>256</v>
      </c>
      <c r="C145" s="205" t="s">
        <v>499</v>
      </c>
      <c r="D145" s="205">
        <v>1780</v>
      </c>
      <c r="E145" s="205">
        <v>610</v>
      </c>
      <c r="F145" s="205" t="s">
        <v>36</v>
      </c>
    </row>
    <row r="146" spans="1:6" x14ac:dyDescent="0.25">
      <c r="A146" s="205" t="s">
        <v>376</v>
      </c>
      <c r="B146" s="205" t="s">
        <v>258</v>
      </c>
      <c r="C146" s="205" t="s">
        <v>499</v>
      </c>
      <c r="D146" s="205">
        <v>2620</v>
      </c>
      <c r="E146" s="205">
        <v>610</v>
      </c>
      <c r="F146" s="205" t="s">
        <v>506</v>
      </c>
    </row>
    <row r="147" spans="1:6" x14ac:dyDescent="0.25">
      <c r="A147" s="205" t="s">
        <v>377</v>
      </c>
      <c r="B147" s="205" t="s">
        <v>259</v>
      </c>
      <c r="C147" s="205" t="s">
        <v>499</v>
      </c>
      <c r="D147" s="205">
        <v>2630</v>
      </c>
      <c r="E147" s="205">
        <v>610</v>
      </c>
      <c r="F147" s="205" t="s">
        <v>506</v>
      </c>
    </row>
    <row r="148" spans="1:6" x14ac:dyDescent="0.25">
      <c r="A148" s="205" t="s">
        <v>378</v>
      </c>
      <c r="B148" s="205" t="s">
        <v>260</v>
      </c>
      <c r="C148" s="205" t="s">
        <v>499</v>
      </c>
      <c r="D148" s="205">
        <v>2560</v>
      </c>
      <c r="E148" s="205">
        <v>610</v>
      </c>
      <c r="F148" s="205" t="s">
        <v>36</v>
      </c>
    </row>
    <row r="149" spans="1:6" x14ac:dyDescent="0.25">
      <c r="A149" s="205" t="s">
        <v>451</v>
      </c>
      <c r="B149" s="205" t="s">
        <v>324</v>
      </c>
      <c r="C149" s="205" t="s">
        <v>499</v>
      </c>
      <c r="D149" s="205">
        <v>2640</v>
      </c>
      <c r="E149" s="205">
        <v>610</v>
      </c>
      <c r="F149" s="205" t="s">
        <v>36</v>
      </c>
    </row>
    <row r="150" spans="1:6" x14ac:dyDescent="0.25">
      <c r="A150" s="205" t="s">
        <v>408</v>
      </c>
      <c r="B150" s="205" t="s">
        <v>287</v>
      </c>
      <c r="C150" s="205" t="s">
        <v>499</v>
      </c>
      <c r="D150" s="205">
        <v>2650</v>
      </c>
      <c r="E150" s="205">
        <v>610</v>
      </c>
      <c r="F150" s="205" t="s">
        <v>36</v>
      </c>
    </row>
    <row r="151" spans="1:6" x14ac:dyDescent="0.25">
      <c r="A151" s="205" t="s">
        <v>452</v>
      </c>
      <c r="B151" s="205" t="s">
        <v>325</v>
      </c>
      <c r="C151" s="205" t="s">
        <v>499</v>
      </c>
      <c r="D151" s="205">
        <v>2700</v>
      </c>
      <c r="E151" s="205">
        <v>610</v>
      </c>
      <c r="F151" s="205" t="s">
        <v>36</v>
      </c>
    </row>
    <row r="152" spans="1:6" x14ac:dyDescent="0.25">
      <c r="A152" s="205" t="s">
        <v>453</v>
      </c>
      <c r="B152" s="205" t="s">
        <v>593</v>
      </c>
      <c r="C152" s="205" t="s">
        <v>499</v>
      </c>
      <c r="D152" s="205">
        <v>2710</v>
      </c>
      <c r="E152" s="205">
        <v>610</v>
      </c>
      <c r="F152" s="205" t="s">
        <v>36</v>
      </c>
    </row>
    <row r="153" spans="1:6" x14ac:dyDescent="0.25">
      <c r="A153" s="205" t="s">
        <v>454</v>
      </c>
      <c r="B153" s="205" t="s">
        <v>326</v>
      </c>
      <c r="C153" s="205" t="s">
        <v>499</v>
      </c>
      <c r="D153" s="205">
        <v>2720</v>
      </c>
      <c r="E153" s="205">
        <v>610</v>
      </c>
      <c r="F153" s="205" t="s">
        <v>506</v>
      </c>
    </row>
    <row r="154" spans="1:6" x14ac:dyDescent="0.25">
      <c r="A154" s="205" t="s">
        <v>455</v>
      </c>
      <c r="B154" s="205" t="s">
        <v>592</v>
      </c>
      <c r="C154" s="205" t="s">
        <v>499</v>
      </c>
      <c r="D154" s="205">
        <v>4000</v>
      </c>
      <c r="E154" s="205">
        <v>610</v>
      </c>
      <c r="F154" s="205" t="s">
        <v>36</v>
      </c>
    </row>
    <row r="155" spans="1:6" x14ac:dyDescent="0.25">
      <c r="A155" s="205" t="s">
        <v>598</v>
      </c>
      <c r="B155" s="205" t="s">
        <v>257</v>
      </c>
      <c r="C155" s="205" t="s">
        <v>499</v>
      </c>
      <c r="D155" s="205">
        <v>1030</v>
      </c>
      <c r="E155" s="205">
        <v>610</v>
      </c>
      <c r="F155" s="205" t="s">
        <v>36</v>
      </c>
    </row>
    <row r="156" spans="1:6" x14ac:dyDescent="0.25">
      <c r="A156" s="205" t="s">
        <v>384</v>
      </c>
      <c r="B156" s="205" t="s">
        <v>266</v>
      </c>
      <c r="C156" s="205" t="s">
        <v>499</v>
      </c>
      <c r="D156" s="205">
        <v>1910</v>
      </c>
      <c r="E156" s="205">
        <v>610</v>
      </c>
      <c r="F156" s="205" t="s">
        <v>36</v>
      </c>
    </row>
    <row r="157" spans="1:6" x14ac:dyDescent="0.25">
      <c r="A157" s="205" t="s">
        <v>379</v>
      </c>
      <c r="B157" s="205" t="s">
        <v>261</v>
      </c>
      <c r="C157" s="205" t="s">
        <v>499</v>
      </c>
      <c r="D157" s="205">
        <v>1420</v>
      </c>
      <c r="E157" s="205">
        <v>610</v>
      </c>
      <c r="F157" s="205" t="s">
        <v>508</v>
      </c>
    </row>
    <row r="158" spans="1:6" x14ac:dyDescent="0.25">
      <c r="A158" s="205" t="s">
        <v>409</v>
      </c>
      <c r="B158" s="205" t="s">
        <v>288</v>
      </c>
      <c r="C158" s="205" t="s">
        <v>499</v>
      </c>
      <c r="D158" s="205">
        <v>1800</v>
      </c>
      <c r="E158" s="205">
        <v>610</v>
      </c>
      <c r="F158" s="205" t="s">
        <v>36</v>
      </c>
    </row>
    <row r="159" spans="1:6" x14ac:dyDescent="0.25">
      <c r="A159" s="205" t="s">
        <v>456</v>
      </c>
      <c r="B159" s="205" t="s">
        <v>594</v>
      </c>
      <c r="C159" s="205" t="s">
        <v>499</v>
      </c>
      <c r="D159" s="205">
        <v>2820</v>
      </c>
      <c r="E159" s="205">
        <v>610</v>
      </c>
      <c r="F159" s="205" t="s">
        <v>510</v>
      </c>
    </row>
    <row r="160" spans="1:6" x14ac:dyDescent="0.25">
      <c r="A160" s="205" t="s">
        <v>599</v>
      </c>
      <c r="B160" s="205" t="s">
        <v>600</v>
      </c>
      <c r="C160" s="205" t="s">
        <v>499</v>
      </c>
      <c r="D160" s="205">
        <v>2645</v>
      </c>
      <c r="E160" s="205">
        <v>610</v>
      </c>
      <c r="F160" s="205" t="s">
        <v>36</v>
      </c>
    </row>
    <row r="161" spans="1:6" x14ac:dyDescent="0.25">
      <c r="A161" s="205" t="s">
        <v>380</v>
      </c>
      <c r="B161" s="205" t="s">
        <v>262</v>
      </c>
      <c r="C161" s="205" t="s">
        <v>499</v>
      </c>
      <c r="D161" s="205">
        <v>3300</v>
      </c>
      <c r="E161" s="205">
        <v>610</v>
      </c>
      <c r="F161" s="205" t="s">
        <v>510</v>
      </c>
    </row>
    <row r="162" spans="1:6" x14ac:dyDescent="0.25">
      <c r="A162" s="205" t="s">
        <v>381</v>
      </c>
      <c r="B162" s="205" t="s">
        <v>263</v>
      </c>
      <c r="C162" s="205" t="s">
        <v>499</v>
      </c>
      <c r="D162" s="205">
        <v>3660</v>
      </c>
      <c r="E162" s="205">
        <v>610</v>
      </c>
      <c r="F162" s="205" t="s">
        <v>37</v>
      </c>
    </row>
    <row r="163" spans="1:6" x14ac:dyDescent="0.25">
      <c r="A163" s="205" t="s">
        <v>410</v>
      </c>
      <c r="B163" s="205" t="s">
        <v>289</v>
      </c>
      <c r="C163" s="205" t="s">
        <v>499</v>
      </c>
      <c r="D163" s="205">
        <v>3640</v>
      </c>
      <c r="E163" s="205">
        <v>610</v>
      </c>
      <c r="F163" s="205" t="s">
        <v>37</v>
      </c>
    </row>
    <row r="164" spans="1:6" x14ac:dyDescent="0.25">
      <c r="A164" s="205" t="s">
        <v>522</v>
      </c>
      <c r="B164" s="205" t="s">
        <v>521</v>
      </c>
      <c r="C164" s="205" t="s">
        <v>499</v>
      </c>
      <c r="D164" s="205">
        <v>4080</v>
      </c>
      <c r="E164" s="205">
        <v>610</v>
      </c>
      <c r="F164" s="205" t="s">
        <v>36</v>
      </c>
    </row>
    <row r="165" spans="1:6" x14ac:dyDescent="0.25">
      <c r="A165" s="205" t="s">
        <v>603</v>
      </c>
      <c r="B165" s="205" t="s">
        <v>604</v>
      </c>
      <c r="C165" s="205" t="s">
        <v>499</v>
      </c>
      <c r="D165" s="205">
        <v>3650</v>
      </c>
      <c r="E165" s="205">
        <v>610</v>
      </c>
      <c r="F165" s="205" t="s">
        <v>37</v>
      </c>
    </row>
    <row r="166" spans="1:6" x14ac:dyDescent="0.25">
      <c r="A166" s="205" t="s">
        <v>605</v>
      </c>
      <c r="B166" s="205" t="s">
        <v>607</v>
      </c>
      <c r="C166" s="205" t="s">
        <v>499</v>
      </c>
      <c r="D166" s="205" t="s">
        <v>26</v>
      </c>
      <c r="E166" s="205" t="s">
        <v>26</v>
      </c>
      <c r="F166" s="205" t="s">
        <v>505</v>
      </c>
    </row>
    <row r="167" spans="1:6" x14ac:dyDescent="0.25">
      <c r="A167" s="205" t="s">
        <v>606</v>
      </c>
      <c r="B167" s="205" t="s">
        <v>608</v>
      </c>
      <c r="C167" s="205" t="s">
        <v>499</v>
      </c>
      <c r="D167" s="205" t="s">
        <v>26</v>
      </c>
      <c r="E167" s="205" t="s">
        <v>26</v>
      </c>
      <c r="F167" s="205" t="s">
        <v>505</v>
      </c>
    </row>
    <row r="168" spans="1:6" x14ac:dyDescent="0.25">
      <c r="A168" s="205" t="s">
        <v>419</v>
      </c>
      <c r="B168" s="205" t="s">
        <v>595</v>
      </c>
      <c r="C168" s="205" t="s">
        <v>502</v>
      </c>
      <c r="D168" s="205">
        <v>3050</v>
      </c>
      <c r="E168" s="205">
        <v>609</v>
      </c>
      <c r="F168" s="205" t="s">
        <v>36</v>
      </c>
    </row>
    <row r="169" spans="1:6" x14ac:dyDescent="0.25">
      <c r="A169" s="205" t="s">
        <v>415</v>
      </c>
      <c r="B169" s="205" t="s">
        <v>293</v>
      </c>
      <c r="C169" s="205" t="s">
        <v>502</v>
      </c>
      <c r="D169" s="205">
        <v>2910</v>
      </c>
      <c r="E169" s="205">
        <v>609</v>
      </c>
      <c r="F169" s="205" t="s">
        <v>36</v>
      </c>
    </row>
    <row r="170" spans="1:6" x14ac:dyDescent="0.25">
      <c r="A170" s="205" t="s">
        <v>462</v>
      </c>
      <c r="B170" s="205" t="s">
        <v>331</v>
      </c>
      <c r="C170" s="205" t="s">
        <v>502</v>
      </c>
      <c r="D170" s="205">
        <v>1810</v>
      </c>
      <c r="E170" s="205">
        <v>609</v>
      </c>
      <c r="F170" s="205" t="s">
        <v>507</v>
      </c>
    </row>
    <row r="171" spans="1:6" x14ac:dyDescent="0.25">
      <c r="A171" s="205" t="s">
        <v>463</v>
      </c>
      <c r="B171" s="205" t="s">
        <v>332</v>
      </c>
      <c r="C171" s="205" t="s">
        <v>502</v>
      </c>
      <c r="D171" s="205">
        <v>3175</v>
      </c>
      <c r="E171" s="205">
        <v>609</v>
      </c>
      <c r="F171" s="205" t="s">
        <v>37</v>
      </c>
    </row>
    <row r="172" spans="1:6" x14ac:dyDescent="0.25">
      <c r="A172" s="205" t="s">
        <v>385</v>
      </c>
      <c r="B172" s="205" t="s">
        <v>267</v>
      </c>
      <c r="C172" s="205" t="s">
        <v>502</v>
      </c>
      <c r="D172" s="205">
        <v>2670</v>
      </c>
      <c r="E172" s="205">
        <v>609</v>
      </c>
      <c r="F172" s="205" t="s">
        <v>36</v>
      </c>
    </row>
    <row r="173" spans="1:6" x14ac:dyDescent="0.25">
      <c r="A173" s="205" t="s">
        <v>429</v>
      </c>
      <c r="B173" s="205" t="s">
        <v>301</v>
      </c>
      <c r="C173" s="205" t="s">
        <v>502</v>
      </c>
      <c r="D173" s="205">
        <v>2740</v>
      </c>
      <c r="E173" s="205">
        <v>609</v>
      </c>
      <c r="F173" s="205" t="s">
        <v>36</v>
      </c>
    </row>
    <row r="174" spans="1:6" x14ac:dyDescent="0.25">
      <c r="A174" s="205" t="s">
        <v>416</v>
      </c>
      <c r="B174" s="205" t="s">
        <v>294</v>
      </c>
      <c r="C174" s="205" t="s">
        <v>502</v>
      </c>
      <c r="D174" s="205">
        <v>2760</v>
      </c>
      <c r="E174" s="205">
        <v>609</v>
      </c>
      <c r="F174" s="205" t="s">
        <v>36</v>
      </c>
    </row>
    <row r="175" spans="1:6" x14ac:dyDescent="0.25">
      <c r="A175" s="205" t="s">
        <v>433</v>
      </c>
      <c r="B175" s="205" t="s">
        <v>305</v>
      </c>
      <c r="C175" s="205" t="s">
        <v>502</v>
      </c>
      <c r="D175" s="205">
        <v>2030</v>
      </c>
      <c r="E175" s="205">
        <v>609</v>
      </c>
      <c r="F175" s="205" t="s">
        <v>506</v>
      </c>
    </row>
    <row r="176" spans="1:6" x14ac:dyDescent="0.25">
      <c r="A176" s="205" t="s">
        <v>434</v>
      </c>
      <c r="B176" s="205" t="s">
        <v>306</v>
      </c>
      <c r="C176" s="205" t="s">
        <v>502</v>
      </c>
      <c r="D176" s="205">
        <v>2030</v>
      </c>
      <c r="E176" s="205">
        <v>609</v>
      </c>
      <c r="F176" s="205" t="s">
        <v>36</v>
      </c>
    </row>
    <row r="177" spans="1:6" x14ac:dyDescent="0.25">
      <c r="A177" s="205" t="s">
        <v>417</v>
      </c>
      <c r="B177" s="205" t="s">
        <v>612</v>
      </c>
      <c r="C177" s="205" t="s">
        <v>502</v>
      </c>
      <c r="D177" s="205">
        <v>2040</v>
      </c>
      <c r="E177" s="205">
        <v>609</v>
      </c>
      <c r="F177" s="205" t="s">
        <v>36</v>
      </c>
    </row>
    <row r="178" spans="1:6" x14ac:dyDescent="0.25">
      <c r="A178" s="205" t="s">
        <v>435</v>
      </c>
      <c r="B178" s="205" t="s">
        <v>307</v>
      </c>
      <c r="C178" s="205" t="s">
        <v>502</v>
      </c>
      <c r="D178" s="205">
        <v>2970</v>
      </c>
      <c r="E178" s="205">
        <v>609</v>
      </c>
      <c r="F178" s="205" t="s">
        <v>508</v>
      </c>
    </row>
    <row r="179" spans="1:6" x14ac:dyDescent="0.25">
      <c r="A179" s="205" t="s">
        <v>464</v>
      </c>
      <c r="B179" s="205" t="s">
        <v>333</v>
      </c>
      <c r="C179" s="205" t="s">
        <v>502</v>
      </c>
      <c r="D179" s="205" t="s">
        <v>26</v>
      </c>
      <c r="E179" s="205">
        <v>609</v>
      </c>
      <c r="F179" s="205" t="s">
        <v>506</v>
      </c>
    </row>
    <row r="180" spans="1:6" x14ac:dyDescent="0.25">
      <c r="A180" s="205" t="s">
        <v>465</v>
      </c>
      <c r="B180" s="205" t="s">
        <v>334</v>
      </c>
      <c r="C180" s="205" t="s">
        <v>502</v>
      </c>
      <c r="D180" s="205">
        <v>3330</v>
      </c>
      <c r="E180" s="205">
        <v>609</v>
      </c>
      <c r="F180" s="205" t="s">
        <v>36</v>
      </c>
    </row>
    <row r="181" spans="1:6" x14ac:dyDescent="0.25">
      <c r="A181" s="205" t="s">
        <v>386</v>
      </c>
      <c r="B181" s="205" t="s">
        <v>268</v>
      </c>
      <c r="C181" s="205" t="s">
        <v>502</v>
      </c>
      <c r="D181" s="205">
        <v>3620</v>
      </c>
      <c r="E181" s="205">
        <v>605</v>
      </c>
      <c r="F181" s="205" t="s">
        <v>36</v>
      </c>
    </row>
    <row r="182" spans="1:6" x14ac:dyDescent="0.25">
      <c r="A182" s="205" t="s">
        <v>524</v>
      </c>
      <c r="B182" s="205" t="s">
        <v>523</v>
      </c>
      <c r="C182" s="205" t="s">
        <v>502</v>
      </c>
      <c r="D182" s="205">
        <v>3720</v>
      </c>
      <c r="E182" s="205">
        <v>609</v>
      </c>
      <c r="F182" s="205" t="s">
        <v>36</v>
      </c>
    </row>
    <row r="183" spans="1:6" x14ac:dyDescent="0.25">
      <c r="A183" s="205" t="s">
        <v>553</v>
      </c>
      <c r="B183" s="205" t="s">
        <v>554</v>
      </c>
      <c r="C183" s="205" t="s">
        <v>502</v>
      </c>
      <c r="D183" s="205">
        <v>1120</v>
      </c>
      <c r="E183" s="205">
        <v>609</v>
      </c>
      <c r="F183" s="205" t="s">
        <v>37</v>
      </c>
    </row>
    <row r="184" spans="1:6" x14ac:dyDescent="0.25">
      <c r="A184" s="205" t="s">
        <v>466</v>
      </c>
      <c r="B184" s="205" t="s">
        <v>335</v>
      </c>
      <c r="C184" s="205" t="s">
        <v>502</v>
      </c>
      <c r="D184" s="205">
        <v>3630</v>
      </c>
      <c r="E184" s="205">
        <v>606</v>
      </c>
      <c r="F184" s="205" t="s">
        <v>36</v>
      </c>
    </row>
    <row r="185" spans="1:6" x14ac:dyDescent="0.25">
      <c r="A185" s="205" t="s">
        <v>596</v>
      </c>
      <c r="B185" s="205" t="s">
        <v>597</v>
      </c>
      <c r="C185" s="205" t="s">
        <v>609</v>
      </c>
      <c r="D185" s="205">
        <v>3780</v>
      </c>
      <c r="E185" s="205">
        <v>603</v>
      </c>
      <c r="F185" s="205" t="s">
        <v>509</v>
      </c>
    </row>
    <row r="186" spans="1:6" x14ac:dyDescent="0.25">
      <c r="A186" s="205" t="s">
        <v>221</v>
      </c>
      <c r="B186" s="205" t="s">
        <v>514</v>
      </c>
      <c r="C186" s="205" t="s">
        <v>222</v>
      </c>
      <c r="D186" s="205" t="s">
        <v>511</v>
      </c>
      <c r="E186" s="205" t="s">
        <v>512</v>
      </c>
      <c r="F186" s="205" t="s">
        <v>513</v>
      </c>
    </row>
    <row r="187" spans="1:6" x14ac:dyDescent="0.25">
      <c r="A187" s="205" t="s">
        <v>613</v>
      </c>
    </row>
  </sheetData>
  <sheetProtection algorithmName="SHA-512" hashValue="LxhTd7KK9ApuhOYs5RnEQFFbxHfnFPgpsnM0FRGsUov/QLvT2FyxJU/ge6JqqCvNRiJnrQUYXz52iOQOZ7BM+w==" saltValue="ie7DZZsT0gj/ESi/VJyLzQ==" spinCount="100000" sheet="1" formatRows="0" insertColumns="0" insertRows="0" insertHyperlinks="0" deleteColumns="0" deleteRows="0" selectLockedCells="1" sort="0" autoFilter="0" pivotTables="0" selectUnlockedCells="1"/>
  <sortState xmlns:xlrd2="http://schemas.microsoft.com/office/spreadsheetml/2017/richdata2" ref="A2:F174">
    <sortCondition ref="A2:A174"/>
  </sortState>
  <conditionalFormatting sqref="A2:A179">
    <cfRule type="duplicateValues" dxfId="41" priority="63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K10" sqref="K10"/>
    </sheetView>
  </sheetViews>
  <sheetFormatPr defaultColWidth="11.42578125" defaultRowHeight="15" x14ac:dyDescent="0.25"/>
  <cols>
    <col min="1" max="1" width="22.140625" style="30" bestFit="1" customWidth="1"/>
    <col min="2" max="2" width="71.140625" style="30" bestFit="1" customWidth="1"/>
    <col min="3" max="3" width="2.28515625" style="30" customWidth="1"/>
    <col min="4" max="4" width="22.28515625" style="30" bestFit="1" customWidth="1"/>
    <col min="5" max="5" width="2.28515625" style="30" customWidth="1"/>
    <col min="6" max="6" width="10.7109375" style="30" bestFit="1" customWidth="1"/>
    <col min="7" max="7" width="2.28515625" style="30" customWidth="1"/>
    <col min="8" max="8" width="12.140625" style="30" customWidth="1"/>
    <col min="9" max="9" width="12" style="30" customWidth="1"/>
    <col min="10" max="16384" width="11.42578125" style="30"/>
  </cols>
  <sheetData>
    <row r="1" spans="1:11" s="28" customFormat="1" ht="21" x14ac:dyDescent="0.25">
      <c r="A1" s="231" t="s">
        <v>95</v>
      </c>
      <c r="B1" s="231"/>
      <c r="D1" s="61" t="s">
        <v>92</v>
      </c>
      <c r="F1" s="61" t="s">
        <v>97</v>
      </c>
      <c r="H1" s="231" t="s">
        <v>101</v>
      </c>
      <c r="I1" s="231"/>
      <c r="K1" s="28" t="s">
        <v>223</v>
      </c>
    </row>
    <row r="2" spans="1:11" s="29" customFormat="1" x14ac:dyDescent="0.25">
      <c r="A2" s="29" t="s">
        <v>67</v>
      </c>
      <c r="B2" s="29" t="s">
        <v>70</v>
      </c>
      <c r="D2" s="29" t="s">
        <v>96</v>
      </c>
      <c r="F2" s="29" t="s">
        <v>96</v>
      </c>
      <c r="H2" s="232" t="s">
        <v>102</v>
      </c>
      <c r="I2" s="232"/>
      <c r="K2" s="204" t="s">
        <v>36</v>
      </c>
    </row>
    <row r="3" spans="1:11" ht="45" x14ac:dyDescent="0.2">
      <c r="A3" s="30" t="s">
        <v>69</v>
      </c>
      <c r="B3" s="31" t="s">
        <v>562</v>
      </c>
      <c r="D3" s="30" t="s">
        <v>91</v>
      </c>
      <c r="F3" s="30" t="s">
        <v>614</v>
      </c>
      <c r="H3" s="62" t="s">
        <v>98</v>
      </c>
      <c r="I3" s="69">
        <v>0.25</v>
      </c>
      <c r="K3" s="30" t="s">
        <v>224</v>
      </c>
    </row>
    <row r="4" spans="1:11" x14ac:dyDescent="0.2">
      <c r="A4" s="30" t="s">
        <v>68</v>
      </c>
      <c r="B4" s="26" t="s">
        <v>563</v>
      </c>
      <c r="D4" s="30" t="s">
        <v>88</v>
      </c>
      <c r="F4" s="30" t="s">
        <v>615</v>
      </c>
      <c r="H4" s="62" t="s">
        <v>99</v>
      </c>
      <c r="I4" s="69">
        <v>0.15</v>
      </c>
      <c r="K4" s="30" t="s">
        <v>225</v>
      </c>
    </row>
    <row r="5" spans="1:11" x14ac:dyDescent="0.25">
      <c r="A5" s="30" t="s">
        <v>79</v>
      </c>
      <c r="B5" s="30" t="s">
        <v>561</v>
      </c>
      <c r="H5" s="62" t="s">
        <v>100</v>
      </c>
      <c r="I5" s="76">
        <v>0.12</v>
      </c>
      <c r="K5" s="30" t="s">
        <v>229</v>
      </c>
    </row>
    <row r="6" spans="1:11" x14ac:dyDescent="0.25">
      <c r="K6" s="30" t="s">
        <v>37</v>
      </c>
    </row>
    <row r="7" spans="1:11" x14ac:dyDescent="0.25">
      <c r="K7" s="30" t="s">
        <v>226</v>
      </c>
    </row>
    <row r="8" spans="1:11" x14ac:dyDescent="0.25">
      <c r="K8" s="30" t="s">
        <v>227</v>
      </c>
    </row>
    <row r="9" spans="1:11" x14ac:dyDescent="0.25">
      <c r="K9" s="30" t="s">
        <v>228</v>
      </c>
    </row>
    <row r="10" spans="1:11" x14ac:dyDescent="0.25">
      <c r="K10" s="30" t="s">
        <v>230</v>
      </c>
    </row>
  </sheetData>
  <mergeCells count="3">
    <mergeCell ref="A1:B1"/>
    <mergeCell ref="H1:I1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1"/>
  <sheetViews>
    <sheetView showZeros="0" tabSelected="1" zoomScale="80" zoomScaleNormal="80" workbookViewId="0">
      <pane ySplit="8" topLeftCell="A9" activePane="bottomLeft" state="frozen"/>
      <selection pane="bottomLeft" activeCell="H33" sqref="H33"/>
    </sheetView>
  </sheetViews>
  <sheetFormatPr defaultColWidth="11.42578125" defaultRowHeight="15" x14ac:dyDescent="0.25"/>
  <cols>
    <col min="1" max="1" width="22.7109375" style="5" bestFit="1" customWidth="1"/>
    <col min="2" max="2" width="11.42578125" style="5" customWidth="1"/>
    <col min="3" max="3" width="23" style="5" customWidth="1"/>
    <col min="4" max="4" width="11.42578125" style="5"/>
    <col min="5" max="16" width="18.5703125" style="5" customWidth="1"/>
    <col min="17" max="18" width="7.140625" style="5" bestFit="1" customWidth="1"/>
    <col min="19" max="19" width="10.140625" style="5" bestFit="1" customWidth="1"/>
    <col min="20" max="20" width="13" style="5" bestFit="1" customWidth="1"/>
    <col min="21" max="21" width="7.140625" style="5" bestFit="1" customWidth="1"/>
    <col min="22" max="22" width="10.140625" style="5" bestFit="1" customWidth="1"/>
    <col min="23" max="23" width="13" style="5" bestFit="1" customWidth="1"/>
    <col min="24" max="24" width="7.140625" style="5" bestFit="1" customWidth="1"/>
    <col min="25" max="25" width="10.140625" style="5" bestFit="1" customWidth="1"/>
    <col min="26" max="26" width="13" style="5" bestFit="1" customWidth="1"/>
    <col min="27" max="27" width="7.140625" style="5" bestFit="1" customWidth="1"/>
    <col min="28" max="28" width="10.140625" style="5" bestFit="1" customWidth="1"/>
    <col min="29" max="29" width="13" style="5" bestFit="1" customWidth="1"/>
    <col min="30" max="30" width="7.140625" style="5" bestFit="1" customWidth="1"/>
    <col min="31" max="31" width="10.140625" style="5" bestFit="1" customWidth="1"/>
    <col min="32" max="32" width="13" style="5" bestFit="1" customWidth="1"/>
    <col min="33" max="33" width="7.140625" style="5" bestFit="1" customWidth="1"/>
    <col min="34" max="34" width="10.140625" style="5" bestFit="1" customWidth="1"/>
    <col min="35" max="35" width="13" style="5" bestFit="1" customWidth="1"/>
    <col min="36" max="36" width="7.140625" style="5" bestFit="1" customWidth="1"/>
    <col min="37" max="37" width="10.140625" style="5" bestFit="1" customWidth="1"/>
    <col min="38" max="38" width="13" style="5" bestFit="1" customWidth="1"/>
    <col min="39" max="16384" width="11.42578125" style="5"/>
  </cols>
  <sheetData>
    <row r="1" spans="1:23" ht="23.25" x14ac:dyDescent="0.35">
      <c r="A1" s="255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23" ht="19.5" thickBot="1" x14ac:dyDescent="0.35">
      <c r="A2" s="14"/>
      <c r="B2" s="15"/>
      <c r="C2" s="16"/>
      <c r="D2" s="16"/>
      <c r="E2" s="16"/>
      <c r="F2" s="16"/>
      <c r="G2" s="16"/>
      <c r="H2" s="16"/>
      <c r="I2" s="15"/>
      <c r="J2" s="15"/>
      <c r="Q2"/>
      <c r="R2"/>
      <c r="S2"/>
      <c r="T2"/>
      <c r="U2"/>
      <c r="V2"/>
      <c r="W2"/>
    </row>
    <row r="3" spans="1:23" s="15" customFormat="1" ht="18.75" x14ac:dyDescent="0.3">
      <c r="A3" s="256" t="s">
        <v>72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1"/>
      <c r="R3" s="1"/>
      <c r="S3" s="1"/>
      <c r="T3" s="1"/>
      <c r="U3" s="1"/>
      <c r="V3" s="1"/>
      <c r="W3" s="1"/>
    </row>
    <row r="4" spans="1:23" s="15" customFormat="1" ht="18.75" x14ac:dyDescent="0.3">
      <c r="A4" s="207" t="s">
        <v>3</v>
      </c>
      <c r="B4" s="259" t="str">
        <f>VLOOKUP(D5,tblKunder[],2,FALSE)</f>
        <v>MAL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06" t="s">
        <v>2</v>
      </c>
      <c r="P4" s="209">
        <v>2021</v>
      </c>
      <c r="Q4" s="1"/>
      <c r="R4" s="1"/>
      <c r="S4" s="1"/>
      <c r="T4" s="1"/>
      <c r="U4" s="1"/>
      <c r="V4" s="1"/>
      <c r="W4" s="1"/>
    </row>
    <row r="5" spans="1:23" s="15" customFormat="1" ht="19.5" thickBot="1" x14ac:dyDescent="0.35">
      <c r="A5" s="208" t="s">
        <v>528</v>
      </c>
      <c r="B5" s="238" t="s">
        <v>564</v>
      </c>
      <c r="C5" s="238"/>
      <c r="D5" s="210" t="s">
        <v>556</v>
      </c>
      <c r="E5" s="238" t="s">
        <v>565</v>
      </c>
      <c r="F5" s="238"/>
      <c r="G5" s="211" t="str">
        <f>VLOOKUP(D5,tblKunder[],3,FALSE)</f>
        <v>AgrXxx</v>
      </c>
      <c r="H5" s="238" t="s">
        <v>526</v>
      </c>
      <c r="I5" s="238"/>
      <c r="J5" s="212" t="str">
        <f>VLOOKUP(D5,tblKunder[],4,FALSE)</f>
        <v>XXXX</v>
      </c>
      <c r="K5" s="213" t="s">
        <v>527</v>
      </c>
      <c r="L5" s="211" t="str">
        <f>VLOOKUP(D5,tblKunder[],5,FALSE)</f>
        <v>XXX</v>
      </c>
      <c r="M5" s="236" t="s">
        <v>220</v>
      </c>
      <c r="N5" s="237"/>
      <c r="O5" s="234" t="str">
        <f>VLOOKUP(D5,tblKunder[],6,FALSE)</f>
        <v>Xservice</v>
      </c>
      <c r="P5" s="235"/>
      <c r="Q5" s="1"/>
      <c r="R5" s="1"/>
      <c r="S5" s="1"/>
      <c r="T5" s="1"/>
      <c r="U5" s="1"/>
      <c r="V5" s="1"/>
      <c r="W5" s="1"/>
    </row>
    <row r="6" spans="1:23" x14ac:dyDescent="0.25">
      <c r="Q6"/>
      <c r="R6"/>
      <c r="S6"/>
      <c r="T6"/>
      <c r="U6"/>
      <c r="V6"/>
      <c r="W6"/>
    </row>
    <row r="7" spans="1:23" x14ac:dyDescent="0.25">
      <c r="A7" s="205" t="str">
        <f>Avstemmingsoversikt!D5&amp;" - "&amp;Avstemmingsoversikt!B4&amp;" - "&amp;Avstemmingsoversikt!L5&amp;"/"&amp;Avstemmingsoversikt!J5</f>
        <v>xx - MAL - XXX/XXXX</v>
      </c>
      <c r="Q7"/>
      <c r="R7"/>
      <c r="S7"/>
      <c r="T7"/>
      <c r="U7"/>
      <c r="V7"/>
      <c r="W7"/>
    </row>
    <row r="8" spans="1:23" s="64" customFormat="1" ht="32.25" customHeight="1" x14ac:dyDescent="0.25">
      <c r="A8" s="214" t="s">
        <v>53</v>
      </c>
      <c r="B8" s="245" t="s">
        <v>54</v>
      </c>
      <c r="C8" s="246"/>
      <c r="D8" s="246"/>
      <c r="E8" s="214" t="str">
        <f>CONCATENATE($P$4,"01")</f>
        <v>202101</v>
      </c>
      <c r="F8" s="214" t="str">
        <f>CONCATENATE($P$4,"02")</f>
        <v>202102</v>
      </c>
      <c r="G8" s="214" t="str">
        <f>CONCATENATE($P$4,"03")</f>
        <v>202103</v>
      </c>
      <c r="H8" s="214" t="str">
        <f>CONCATENATE($P$4,"04")</f>
        <v>202104</v>
      </c>
      <c r="I8" s="214" t="str">
        <f>CONCATENATE($P$4,"05")</f>
        <v>202105</v>
      </c>
      <c r="J8" s="214" t="str">
        <f>CONCATENATE($P$4,"06")</f>
        <v>202106</v>
      </c>
      <c r="K8" s="214" t="str">
        <f>CONCATENATE($P$4,"07")</f>
        <v>202107</v>
      </c>
      <c r="L8" s="214" t="str">
        <f>CONCATENATE($P$4,"08")</f>
        <v>202108</v>
      </c>
      <c r="M8" s="214" t="str">
        <f>CONCATENATE($P$4,"09")</f>
        <v>202109</v>
      </c>
      <c r="N8" s="214" t="str">
        <f>CONCATENATE($P$4,"10")</f>
        <v>202110</v>
      </c>
      <c r="O8" s="214" t="str">
        <f>CONCATENATE($P$4,"11")</f>
        <v>202111</v>
      </c>
      <c r="P8" s="214" t="str">
        <f>CONCATENATE($P$4,"12")</f>
        <v>202112</v>
      </c>
      <c r="Q8" s="63"/>
      <c r="R8" s="63"/>
      <c r="S8" s="63"/>
      <c r="T8" s="63"/>
      <c r="U8" s="63"/>
      <c r="V8" s="63"/>
      <c r="W8" s="63"/>
    </row>
    <row r="9" spans="1:23" s="25" customFormat="1" ht="30" customHeight="1" x14ac:dyDescent="0.25">
      <c r="A9" s="48" t="s">
        <v>0</v>
      </c>
      <c r="B9" s="250" t="s">
        <v>66</v>
      </c>
      <c r="C9" s="250"/>
      <c r="D9" s="250"/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13"/>
      <c r="R9" s="13"/>
      <c r="S9" s="13"/>
      <c r="T9" s="13"/>
      <c r="U9" s="13"/>
      <c r="V9" s="13"/>
      <c r="W9" s="13"/>
    </row>
    <row r="10" spans="1:23" s="25" customFormat="1" ht="30" customHeight="1" x14ac:dyDescent="0.25">
      <c r="A10" s="48" t="s">
        <v>15</v>
      </c>
      <c r="B10" s="242" t="s">
        <v>45</v>
      </c>
      <c r="C10" s="243"/>
      <c r="D10" s="244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9"/>
      <c r="Q10" s="13"/>
      <c r="R10" s="13"/>
      <c r="S10"/>
      <c r="T10" s="5"/>
      <c r="U10" s="13"/>
      <c r="V10" s="13"/>
      <c r="W10" s="13"/>
    </row>
    <row r="11" spans="1:23" s="25" customFormat="1" ht="30" customHeight="1" x14ac:dyDescent="0.25">
      <c r="A11" s="48" t="s">
        <v>16</v>
      </c>
      <c r="B11" s="250" t="s">
        <v>64</v>
      </c>
      <c r="C11" s="250"/>
      <c r="D11" s="250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9"/>
      <c r="Q11" s="13"/>
      <c r="R11" s="13"/>
      <c r="S11" s="13"/>
      <c r="U11" s="13"/>
      <c r="V11" s="13"/>
      <c r="W11" s="13"/>
    </row>
    <row r="12" spans="1:23" s="25" customFormat="1" ht="30" customHeight="1" x14ac:dyDescent="0.25">
      <c r="A12" s="48" t="s">
        <v>23</v>
      </c>
      <c r="B12" s="250" t="s">
        <v>62</v>
      </c>
      <c r="C12" s="250"/>
      <c r="D12" s="250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9"/>
      <c r="Q12" s="13"/>
      <c r="R12" s="13"/>
      <c r="U12" s="13"/>
      <c r="V12" s="13"/>
      <c r="W12" s="13"/>
    </row>
    <row r="13" spans="1:23" ht="30" customHeight="1" x14ac:dyDescent="0.25">
      <c r="A13" s="27" t="s">
        <v>49</v>
      </c>
      <c r="B13" s="233" t="str">
        <f>+'D6 Avstemming ordinær MVA'!B3:N3</f>
        <v>Terminvis avstemming av skattemelding merverdiavgift</v>
      </c>
      <c r="C13" s="233"/>
      <c r="D13" s="233"/>
      <c r="E13" s="60"/>
      <c r="F13" s="50">
        <f>'D6 Avstemming ordinær MVA'!D144</f>
        <v>0</v>
      </c>
      <c r="G13" s="45"/>
      <c r="H13" s="50">
        <f>'D6 Avstemming ordinær MVA'!F144</f>
        <v>0</v>
      </c>
      <c r="I13" s="45"/>
      <c r="J13" s="50">
        <f>'D6 Avstemming ordinær MVA'!H144</f>
        <v>0</v>
      </c>
      <c r="K13" s="45"/>
      <c r="L13" s="50">
        <f>'D6 Avstemming ordinær MVA'!J144</f>
        <v>0</v>
      </c>
      <c r="M13" s="45"/>
      <c r="N13" s="50">
        <f>'D6 Avstemming ordinær MVA'!L144</f>
        <v>0</v>
      </c>
      <c r="O13" s="45"/>
      <c r="P13" s="49">
        <f>'D6 Avstemming ordinær MVA'!N144</f>
        <v>0</v>
      </c>
      <c r="Q13"/>
      <c r="R13"/>
      <c r="U13"/>
      <c r="V13"/>
      <c r="W13"/>
    </row>
    <row r="14" spans="1:23" ht="30" customHeight="1" x14ac:dyDescent="0.25">
      <c r="A14" s="27" t="s">
        <v>50</v>
      </c>
      <c r="B14" s="233" t="str">
        <f>+'D8 Årssammendrag ordinær MVA'!B3:J3</f>
        <v>Årssammendrag skattemelding merverdiavgift</v>
      </c>
      <c r="C14" s="233"/>
      <c r="D14" s="233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49">
        <f>'D8 Årssammendrag ordinær MVA'!$K$54</f>
        <v>0</v>
      </c>
      <c r="Q14"/>
      <c r="R14"/>
      <c r="U14"/>
      <c r="V14"/>
      <c r="W14"/>
    </row>
    <row r="15" spans="1:23" ht="30" customHeight="1" x14ac:dyDescent="0.25">
      <c r="A15" s="48" t="s">
        <v>34</v>
      </c>
      <c r="B15" s="250" t="s">
        <v>24</v>
      </c>
      <c r="C15" s="250"/>
      <c r="D15" s="250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9"/>
      <c r="Q15"/>
      <c r="R15"/>
      <c r="U15"/>
      <c r="V15"/>
      <c r="W15"/>
    </row>
    <row r="16" spans="1:23" s="25" customFormat="1" ht="30" customHeight="1" x14ac:dyDescent="0.25">
      <c r="A16" s="48" t="s">
        <v>35</v>
      </c>
      <c r="B16" s="250" t="s">
        <v>51</v>
      </c>
      <c r="C16" s="250"/>
      <c r="D16" s="250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9"/>
      <c r="Q16" s="13"/>
      <c r="R16" s="13"/>
      <c r="U16" s="13"/>
      <c r="V16" s="13"/>
      <c r="W16" s="13"/>
    </row>
    <row r="17" spans="1:23" ht="30" customHeight="1" x14ac:dyDescent="0.25">
      <c r="A17" s="27" t="s">
        <v>77</v>
      </c>
      <c r="B17" s="233" t="str">
        <f>+'F2 Mellomregn. vs statsregn'!B3:K3</f>
        <v>Avstemming av mellomregnskapet mot statsregnskapet (bruttobudsjetterte virksomheter)</v>
      </c>
      <c r="C17" s="233"/>
      <c r="D17" s="233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49">
        <f>'F2 Mellomregn. vs statsregn'!C15</f>
        <v>0</v>
      </c>
      <c r="Q17"/>
      <c r="R17"/>
      <c r="S17" s="25"/>
      <c r="U17"/>
      <c r="V17"/>
      <c r="W17"/>
    </row>
    <row r="18" spans="1:23" ht="15" customHeight="1" x14ac:dyDescent="0.25">
      <c r="A18" s="251" t="s">
        <v>84</v>
      </c>
      <c r="B18" s="252"/>
      <c r="C18" s="252"/>
      <c r="D18" s="252"/>
      <c r="E18" s="252"/>
      <c r="F18" s="252"/>
      <c r="G18" s="252"/>
      <c r="H18" s="252"/>
      <c r="I18" s="245" t="s">
        <v>4</v>
      </c>
      <c r="J18" s="245"/>
      <c r="K18" s="245" t="s">
        <v>6</v>
      </c>
      <c r="L18" s="245"/>
      <c r="M18" s="245" t="s">
        <v>65</v>
      </c>
      <c r="N18" s="245"/>
      <c r="O18" s="245"/>
      <c r="P18" s="263"/>
      <c r="Q18"/>
      <c r="R18"/>
      <c r="S18"/>
      <c r="T18"/>
      <c r="U18"/>
      <c r="V18"/>
    </row>
    <row r="19" spans="1:23" ht="15" customHeight="1" x14ac:dyDescent="0.25">
      <c r="A19" s="251"/>
      <c r="B19" s="252"/>
      <c r="C19" s="252"/>
      <c r="D19" s="252"/>
      <c r="E19" s="252"/>
      <c r="F19" s="252"/>
      <c r="G19" s="252"/>
      <c r="H19" s="252"/>
      <c r="I19" s="245"/>
      <c r="J19" s="245"/>
      <c r="K19" s="245"/>
      <c r="L19" s="245"/>
      <c r="M19" s="245"/>
      <c r="N19" s="245"/>
      <c r="O19" s="245"/>
      <c r="P19" s="263"/>
      <c r="Q19"/>
      <c r="R19"/>
      <c r="S19"/>
      <c r="T19"/>
      <c r="U19"/>
      <c r="V19"/>
    </row>
    <row r="20" spans="1:23" ht="15" customHeight="1" x14ac:dyDescent="0.25">
      <c r="A20" s="251"/>
      <c r="B20" s="252"/>
      <c r="C20" s="252"/>
      <c r="D20" s="252"/>
      <c r="E20" s="252"/>
      <c r="F20" s="252"/>
      <c r="G20" s="252"/>
      <c r="H20" s="252"/>
      <c r="I20" s="260"/>
      <c r="J20" s="260"/>
      <c r="K20" s="262"/>
      <c r="L20" s="260"/>
      <c r="M20" s="260"/>
      <c r="N20" s="260"/>
      <c r="O20" s="260"/>
      <c r="P20" s="264"/>
      <c r="Q20"/>
      <c r="R20"/>
      <c r="S20"/>
      <c r="T20"/>
      <c r="U20"/>
      <c r="V20"/>
    </row>
    <row r="21" spans="1:23" ht="15.75" customHeight="1" thickBot="1" x14ac:dyDescent="0.3">
      <c r="A21" s="253"/>
      <c r="B21" s="254"/>
      <c r="C21" s="254"/>
      <c r="D21" s="254"/>
      <c r="E21" s="254"/>
      <c r="F21" s="254"/>
      <c r="G21" s="254"/>
      <c r="H21" s="254"/>
      <c r="I21" s="261"/>
      <c r="J21" s="261"/>
      <c r="K21" s="261"/>
      <c r="L21" s="261"/>
      <c r="M21" s="261"/>
      <c r="N21" s="261"/>
      <c r="O21" s="261"/>
      <c r="P21" s="265"/>
    </row>
  </sheetData>
  <mergeCells count="33">
    <mergeCell ref="A18:H21"/>
    <mergeCell ref="A1:P1"/>
    <mergeCell ref="A3:P3"/>
    <mergeCell ref="B4:N4"/>
    <mergeCell ref="I20:J21"/>
    <mergeCell ref="K20:L21"/>
    <mergeCell ref="I18:J19"/>
    <mergeCell ref="K18:L19"/>
    <mergeCell ref="M18:P19"/>
    <mergeCell ref="M20:P21"/>
    <mergeCell ref="B9:D9"/>
    <mergeCell ref="B11:D11"/>
    <mergeCell ref="B12:D12"/>
    <mergeCell ref="B14:D14"/>
    <mergeCell ref="B13:D13"/>
    <mergeCell ref="E10:P10"/>
    <mergeCell ref="E11:P11"/>
    <mergeCell ref="E12:P12"/>
    <mergeCell ref="E17:O17"/>
    <mergeCell ref="E16:P16"/>
    <mergeCell ref="B17:D17"/>
    <mergeCell ref="B16:D16"/>
    <mergeCell ref="E15:P15"/>
    <mergeCell ref="B15:D15"/>
    <mergeCell ref="E14:O14"/>
    <mergeCell ref="O5:P5"/>
    <mergeCell ref="M5:N5"/>
    <mergeCell ref="B5:C5"/>
    <mergeCell ref="E5:F5"/>
    <mergeCell ref="H5:I5"/>
    <mergeCell ref="E9:P9"/>
    <mergeCell ref="B10:D10"/>
    <mergeCell ref="B8:D8"/>
  </mergeCells>
  <conditionalFormatting sqref="E10:P17">
    <cfRule type="cellIs" dxfId="40" priority="1" operator="equal">
      <formula>"Kunde følger opp"</formula>
    </cfRule>
    <cfRule type="cellIs" dxfId="39" priority="2" operator="equal">
      <formula>"DFØ følger opp"</formula>
    </cfRule>
    <cfRule type="cellIs" dxfId="38" priority="3" operator="equal">
      <formula>"Alt ok"</formula>
    </cfRule>
  </conditionalFormatting>
  <hyperlinks>
    <hyperlink ref="A13" location="'D6 Avstemming ordinær MVA'!A1" display="D6" xr:uid="{00000000-0004-0000-0300-000015000000}"/>
    <hyperlink ref="A14" location="'D8 Årssammendrag ordinær MVA'!A1" display="D8" xr:uid="{00000000-0004-0000-0300-000017000000}"/>
    <hyperlink ref="A17" location="'F2 Mellomregn. vs statsregn'!A1" display=" F2" xr:uid="{00000000-0004-0000-0300-00001D000000}"/>
  </hyperlinks>
  <pageMargins left="0.7" right="0.7" top="0.75" bottom="0.75" header="0.3" footer="0.3"/>
  <pageSetup paperSize="9" scale="30" orientation="portrait" r:id="rId1"/>
  <ignoredErrors>
    <ignoredError sqref="B10 E11:P11 E16:P16 B12:D12 E12:P12 E8:P8 B16:D16 B15:D15 B17:D17 C14:D14 C13:D13 B13 B14 E15:P15 E14:O14 E13:O13 P13 J5:K5 E10:P10 M5:O5 P5 B4 P14 E17:P17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Avstemmingskoder" xr:uid="{00000000-0002-0000-0300-000000000000}">
          <x14:formula1>
            <xm:f>Avstemmingskoder!$A$3:$A$5</xm:f>
          </x14:formula1>
          <xm:sqref>P13 N13 L13 J13 H13 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workbookViewId="0">
      <selection activeCell="B13" sqref="B13"/>
    </sheetView>
  </sheetViews>
  <sheetFormatPr defaultColWidth="11.42578125" defaultRowHeight="15" x14ac:dyDescent="0.25"/>
  <cols>
    <col min="1" max="1" width="18.28515625" bestFit="1" customWidth="1"/>
    <col min="2" max="2" width="23.28515625" bestFit="1" customWidth="1"/>
  </cols>
  <sheetData>
    <row r="1" spans="1:2" ht="21" x14ac:dyDescent="0.35">
      <c r="A1" s="11" t="s">
        <v>56</v>
      </c>
      <c r="B1" s="10"/>
    </row>
    <row r="2" spans="1:2" x14ac:dyDescent="0.25">
      <c r="A2" t="s">
        <v>57</v>
      </c>
    </row>
    <row r="3" spans="1:2" x14ac:dyDescent="0.25">
      <c r="A3" s="9" t="s">
        <v>60</v>
      </c>
    </row>
    <row r="4" spans="1:2" x14ac:dyDescent="0.25">
      <c r="A4" s="217" t="s">
        <v>89</v>
      </c>
    </row>
    <row r="5" spans="1:2" s="13" customFormat="1" x14ac:dyDescent="0.25">
      <c r="A5" s="12" t="s">
        <v>90</v>
      </c>
    </row>
    <row r="6" spans="1:2" x14ac:dyDescent="0.25">
      <c r="A6" t="s">
        <v>58</v>
      </c>
    </row>
    <row r="7" spans="1:2" x14ac:dyDescent="0.25">
      <c r="A7" s="9" t="s">
        <v>60</v>
      </c>
    </row>
    <row r="8" spans="1:2" x14ac:dyDescent="0.25">
      <c r="A8" s="217" t="s">
        <v>89</v>
      </c>
    </row>
    <row r="9" spans="1:2" x14ac:dyDescent="0.25">
      <c r="A9" t="s">
        <v>59</v>
      </c>
    </row>
    <row r="10" spans="1:2" x14ac:dyDescent="0.25">
      <c r="A10" s="9" t="s">
        <v>60</v>
      </c>
    </row>
    <row r="11" spans="1:2" s="13" customFormat="1" x14ac:dyDescent="0.25">
      <c r="A11" s="217" t="s">
        <v>89</v>
      </c>
    </row>
    <row r="12" spans="1:2" x14ac:dyDescent="0.25">
      <c r="A12" s="12" t="s">
        <v>90</v>
      </c>
    </row>
    <row r="26" spans="14:14" x14ac:dyDescent="0.25">
      <c r="N26" s="32"/>
    </row>
    <row r="27" spans="14:14" x14ac:dyDescent="0.25">
      <c r="N27" s="32"/>
    </row>
    <row r="28" spans="14:14" x14ac:dyDescent="0.25">
      <c r="N28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152"/>
  <sheetViews>
    <sheetView showGridLines="0" zoomScale="90" zoomScaleNormal="90" workbookViewId="0">
      <pane ySplit="6" topLeftCell="A7" activePane="bottomLeft" state="frozen"/>
      <selection activeCell="D142" sqref="D142:N144"/>
      <selection pane="bottomLeft" activeCell="A3" sqref="A3"/>
    </sheetView>
  </sheetViews>
  <sheetFormatPr defaultColWidth="9.140625" defaultRowHeight="15" x14ac:dyDescent="0.25"/>
  <cols>
    <col min="1" max="1" width="13.42578125" style="158" customWidth="1"/>
    <col min="2" max="2" width="72.7109375" style="75" customWidth="1"/>
    <col min="3" max="14" width="13.42578125" style="75" customWidth="1"/>
    <col min="15" max="16384" width="9.140625" style="75"/>
  </cols>
  <sheetData>
    <row r="1" spans="1:14" s="66" customFormat="1" ht="18.75" x14ac:dyDescent="0.3">
      <c r="A1" s="65" t="s">
        <v>23</v>
      </c>
      <c r="B1" s="328" t="s">
        <v>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s="66" customFormat="1" ht="19.5" thickBot="1" x14ac:dyDescent="0.35">
      <c r="A2" s="65" t="s">
        <v>25</v>
      </c>
      <c r="B2" s="67"/>
      <c r="C2" s="68"/>
      <c r="D2" s="68"/>
      <c r="E2" s="68"/>
      <c r="F2" s="68"/>
      <c r="G2" s="68"/>
      <c r="H2" s="68"/>
      <c r="L2" s="68"/>
      <c r="M2" s="67"/>
      <c r="N2" s="67"/>
    </row>
    <row r="3" spans="1:14" s="66" customFormat="1" ht="19.5" thickBot="1" x14ac:dyDescent="0.35">
      <c r="A3" s="24" t="s">
        <v>82</v>
      </c>
      <c r="B3" s="329" t="s">
        <v>104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 s="72" customFormat="1" ht="15.75" thickBot="1" x14ac:dyDescent="0.3">
      <c r="A4" s="70" t="s">
        <v>3</v>
      </c>
      <c r="B4" s="332" t="str">
        <f>Avstemmingsoversikt!A7</f>
        <v>xx - MAL - XXX/XXXX</v>
      </c>
      <c r="C4" s="333"/>
      <c r="D4" s="333"/>
      <c r="E4" s="333"/>
      <c r="F4" s="333"/>
      <c r="G4" s="333"/>
      <c r="H4" s="333"/>
      <c r="I4" s="333"/>
      <c r="J4" s="333"/>
      <c r="K4" s="333"/>
      <c r="L4" s="334"/>
      <c r="M4" s="70" t="s">
        <v>2</v>
      </c>
      <c r="N4" s="71">
        <f>IF(Avstemmingsoversikt!P4= " "," ",Avstemmingsoversikt!P4)</f>
        <v>2021</v>
      </c>
    </row>
    <row r="5" spans="1:14" ht="15.75" thickBot="1" x14ac:dyDescent="0.3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79" customFormat="1" ht="15.75" thickBot="1" x14ac:dyDescent="0.3">
      <c r="A6" s="77" t="s">
        <v>105</v>
      </c>
      <c r="B6" s="78"/>
      <c r="C6" s="335" t="s">
        <v>106</v>
      </c>
      <c r="D6" s="336"/>
      <c r="E6" s="335" t="s">
        <v>107</v>
      </c>
      <c r="F6" s="336"/>
      <c r="G6" s="335" t="s">
        <v>108</v>
      </c>
      <c r="H6" s="336"/>
      <c r="I6" s="335" t="s">
        <v>109</v>
      </c>
      <c r="J6" s="336"/>
      <c r="K6" s="335" t="s">
        <v>110</v>
      </c>
      <c r="L6" s="336"/>
      <c r="M6" s="335" t="s">
        <v>111</v>
      </c>
      <c r="N6" s="337"/>
    </row>
    <row r="7" spans="1:14" s="74" customFormat="1" x14ac:dyDescent="0.25"/>
    <row r="8" spans="1:14" s="74" customFormat="1" ht="15.75" thickBot="1" x14ac:dyDescent="0.3">
      <c r="A8" s="80" t="s">
        <v>112</v>
      </c>
    </row>
    <row r="9" spans="1:14" s="79" customFormat="1" x14ac:dyDescent="0.25">
      <c r="A9" s="81" t="s">
        <v>8</v>
      </c>
      <c r="B9" s="82" t="s">
        <v>113</v>
      </c>
      <c r="C9" s="83" t="s">
        <v>9</v>
      </c>
      <c r="D9" s="322"/>
      <c r="E9" s="83" t="s">
        <v>9</v>
      </c>
      <c r="F9" s="322"/>
      <c r="G9" s="83" t="s">
        <v>9</v>
      </c>
      <c r="H9" s="322"/>
      <c r="I9" s="83" t="s">
        <v>9</v>
      </c>
      <c r="J9" s="322"/>
      <c r="K9" s="83" t="s">
        <v>9</v>
      </c>
      <c r="L9" s="322"/>
      <c r="M9" s="83" t="s">
        <v>9</v>
      </c>
      <c r="N9" s="325"/>
    </row>
    <row r="10" spans="1:14" x14ac:dyDescent="0.25">
      <c r="A10" s="84"/>
      <c r="B10" s="85"/>
      <c r="C10" s="86"/>
      <c r="D10" s="323"/>
      <c r="E10" s="86"/>
      <c r="F10" s="323"/>
      <c r="G10" s="86"/>
      <c r="H10" s="323"/>
      <c r="I10" s="86"/>
      <c r="J10" s="323"/>
      <c r="K10" s="86"/>
      <c r="L10" s="323"/>
      <c r="M10" s="86"/>
      <c r="N10" s="326"/>
    </row>
    <row r="11" spans="1:14" x14ac:dyDescent="0.25">
      <c r="A11" s="84"/>
      <c r="B11" s="85"/>
      <c r="C11" s="86"/>
      <c r="D11" s="323"/>
      <c r="E11" s="86"/>
      <c r="F11" s="323"/>
      <c r="G11" s="86"/>
      <c r="H11" s="323"/>
      <c r="I11" s="86"/>
      <c r="J11" s="323"/>
      <c r="K11" s="86"/>
      <c r="L11" s="323"/>
      <c r="M11" s="86"/>
      <c r="N11" s="326"/>
    </row>
    <row r="12" spans="1:14" x14ac:dyDescent="0.25">
      <c r="A12" s="87" t="s">
        <v>114</v>
      </c>
      <c r="B12" s="88"/>
      <c r="C12" s="89">
        <f>SUM(C10:C11)</f>
        <v>0</v>
      </c>
      <c r="D12" s="323"/>
      <c r="E12" s="89">
        <f>SUM(E10:E11)</f>
        <v>0</v>
      </c>
      <c r="F12" s="323"/>
      <c r="G12" s="89">
        <f>SUM(G10:G11)</f>
        <v>0</v>
      </c>
      <c r="H12" s="323"/>
      <c r="I12" s="89">
        <f>SUM(I10:I11)</f>
        <v>0</v>
      </c>
      <c r="J12" s="323"/>
      <c r="K12" s="89">
        <f>SUM(K10:K11)</f>
        <v>0</v>
      </c>
      <c r="L12" s="323"/>
      <c r="M12" s="89">
        <f>SUM(M10:M11)</f>
        <v>0</v>
      </c>
      <c r="N12" s="326"/>
    </row>
    <row r="13" spans="1:14" x14ac:dyDescent="0.25">
      <c r="A13" s="90" t="s">
        <v>115</v>
      </c>
      <c r="B13" s="91"/>
      <c r="C13" s="86"/>
      <c r="D13" s="323"/>
      <c r="E13" s="86"/>
      <c r="F13" s="323"/>
      <c r="G13" s="86"/>
      <c r="H13" s="323"/>
      <c r="I13" s="86"/>
      <c r="J13" s="323"/>
      <c r="K13" s="86"/>
      <c r="L13" s="323"/>
      <c r="M13" s="86"/>
      <c r="N13" s="326"/>
    </row>
    <row r="14" spans="1:14" ht="15.75" thickBot="1" x14ac:dyDescent="0.3">
      <c r="A14" s="92" t="s">
        <v>12</v>
      </c>
      <c r="B14" s="93"/>
      <c r="C14" s="94">
        <f>C12-C13</f>
        <v>0</v>
      </c>
      <c r="D14" s="324"/>
      <c r="E14" s="94">
        <f>E12-E13</f>
        <v>0</v>
      </c>
      <c r="F14" s="324"/>
      <c r="G14" s="94">
        <f>G12-G13</f>
        <v>0</v>
      </c>
      <c r="H14" s="324"/>
      <c r="I14" s="94">
        <f>I12-I13</f>
        <v>0</v>
      </c>
      <c r="J14" s="324"/>
      <c r="K14" s="94">
        <f>K12-K13</f>
        <v>0</v>
      </c>
      <c r="L14" s="324"/>
      <c r="M14" s="94">
        <f>M12-M13</f>
        <v>0</v>
      </c>
      <c r="N14" s="327"/>
    </row>
    <row r="15" spans="1:14" s="74" customFormat="1" ht="15.75" thickBot="1" x14ac:dyDescent="0.3">
      <c r="A15" s="73"/>
    </row>
    <row r="16" spans="1:14" s="79" customFormat="1" x14ac:dyDescent="0.25">
      <c r="A16" s="95"/>
      <c r="B16" s="96" t="s">
        <v>116</v>
      </c>
      <c r="C16" s="97" t="s">
        <v>9</v>
      </c>
      <c r="D16" s="313"/>
      <c r="E16" s="98" t="s">
        <v>9</v>
      </c>
      <c r="F16" s="316"/>
      <c r="G16" s="97" t="s">
        <v>9</v>
      </c>
      <c r="H16" s="316"/>
      <c r="I16" s="97" t="s">
        <v>9</v>
      </c>
      <c r="J16" s="316"/>
      <c r="K16" s="97" t="s">
        <v>9</v>
      </c>
      <c r="L16" s="316"/>
      <c r="M16" s="97" t="s">
        <v>9</v>
      </c>
      <c r="N16" s="319"/>
    </row>
    <row r="17" spans="1:14" x14ac:dyDescent="0.25">
      <c r="A17" s="99" t="s">
        <v>117</v>
      </c>
      <c r="B17" s="100"/>
      <c r="C17" s="89">
        <f>SUM(C26+C34+C42+C49+C56+C64+C72+C79+C86+C94)</f>
        <v>0</v>
      </c>
      <c r="D17" s="314"/>
      <c r="E17" s="89">
        <f>SUM(E26+E34+E42+E49+E56+E64+E72+E79+E86+E94)</f>
        <v>0</v>
      </c>
      <c r="F17" s="317"/>
      <c r="G17" s="89">
        <f>SUM(G26+G34+G42+G49+G56+G64+G72+G79+G86+G94)</f>
        <v>0</v>
      </c>
      <c r="H17" s="317"/>
      <c r="I17" s="89">
        <f>SUM(I26+I34+I42+I49+I56+I64+I72+I79+I86+I94)</f>
        <v>0</v>
      </c>
      <c r="J17" s="317"/>
      <c r="K17" s="89">
        <f>SUM(K26+K34+K42+K49+K56+K64+K72+K79+K86+K94)</f>
        <v>0</v>
      </c>
      <c r="L17" s="317"/>
      <c r="M17" s="89">
        <f>SUM(M26+M34+M42+M49+M56+M64+M72+M79+M86+M94)</f>
        <v>0</v>
      </c>
      <c r="N17" s="320"/>
    </row>
    <row r="18" spans="1:14" x14ac:dyDescent="0.25">
      <c r="A18" s="101" t="s">
        <v>118</v>
      </c>
      <c r="B18" s="102"/>
      <c r="C18" s="89">
        <f>SUM(C27+C35+C43+C50+C57+C65+C73+C80+C87+C95)</f>
        <v>0</v>
      </c>
      <c r="D18" s="314"/>
      <c r="E18" s="89">
        <f>SUM(E27+E35+E43+E50+E57+E65+E73+E80+E87+E95)</f>
        <v>0</v>
      </c>
      <c r="F18" s="317"/>
      <c r="G18" s="89">
        <f>SUM(G27+G35+G43+G50+G57+G65+G73+G80+G87+G95)</f>
        <v>0</v>
      </c>
      <c r="H18" s="317"/>
      <c r="I18" s="89">
        <f>SUM(I27+I35+I43+I50+I57+I65+I73+I80+I87+I95)</f>
        <v>0</v>
      </c>
      <c r="J18" s="317"/>
      <c r="K18" s="89">
        <f>SUM(K27+K35+K43+K50+K57+K65+K73+K80+K87+K95)</f>
        <v>0</v>
      </c>
      <c r="L18" s="317"/>
      <c r="M18" s="89">
        <f>SUM(M27+M35+M43+M50+M57+M65+M73+M80+M87+M95)</f>
        <v>0</v>
      </c>
      <c r="N18" s="320"/>
    </row>
    <row r="19" spans="1:14" ht="15.75" thickBot="1" x14ac:dyDescent="0.3">
      <c r="A19" s="103" t="s">
        <v>119</v>
      </c>
      <c r="B19" s="104"/>
      <c r="C19" s="94">
        <f>C17-C18</f>
        <v>0</v>
      </c>
      <c r="D19" s="315"/>
      <c r="E19" s="94">
        <f>E17-E18</f>
        <v>0</v>
      </c>
      <c r="F19" s="318"/>
      <c r="G19" s="94">
        <f>G17-G18</f>
        <v>0</v>
      </c>
      <c r="H19" s="318"/>
      <c r="I19" s="94">
        <f>I17-I18</f>
        <v>0</v>
      </c>
      <c r="J19" s="318"/>
      <c r="K19" s="94">
        <f>K17-K18</f>
        <v>0</v>
      </c>
      <c r="L19" s="318"/>
      <c r="M19" s="94">
        <f>M17-M18</f>
        <v>0</v>
      </c>
      <c r="N19" s="321"/>
    </row>
    <row r="20" spans="1:14" s="74" customFormat="1" x14ac:dyDescent="0.25">
      <c r="A20" s="73"/>
    </row>
    <row r="21" spans="1:14" s="74" customFormat="1" ht="15.75" thickBot="1" x14ac:dyDescent="0.3">
      <c r="A21" s="80" t="s">
        <v>120</v>
      </c>
    </row>
    <row r="22" spans="1:14" s="79" customFormat="1" x14ac:dyDescent="0.25">
      <c r="A22" s="81" t="s">
        <v>5</v>
      </c>
      <c r="B22" s="105" t="s">
        <v>121</v>
      </c>
      <c r="C22" s="106" t="s">
        <v>74</v>
      </c>
      <c r="D22" s="97" t="s">
        <v>75</v>
      </c>
      <c r="E22" s="106" t="s">
        <v>74</v>
      </c>
      <c r="F22" s="97" t="s">
        <v>75</v>
      </c>
      <c r="G22" s="106" t="s">
        <v>74</v>
      </c>
      <c r="H22" s="97" t="s">
        <v>75</v>
      </c>
      <c r="I22" s="106" t="s">
        <v>74</v>
      </c>
      <c r="J22" s="97" t="s">
        <v>75</v>
      </c>
      <c r="K22" s="106" t="s">
        <v>74</v>
      </c>
      <c r="L22" s="97" t="s">
        <v>75</v>
      </c>
      <c r="M22" s="106" t="s">
        <v>74</v>
      </c>
      <c r="N22" s="107" t="s">
        <v>75</v>
      </c>
    </row>
    <row r="23" spans="1:14" x14ac:dyDescent="0.25">
      <c r="A23" s="108"/>
      <c r="B23" s="109"/>
      <c r="C23" s="86"/>
      <c r="D23" s="311"/>
      <c r="E23" s="86"/>
      <c r="F23" s="311"/>
      <c r="G23" s="86"/>
      <c r="H23" s="311"/>
      <c r="I23" s="86"/>
      <c r="J23" s="311"/>
      <c r="K23" s="86"/>
      <c r="L23" s="311"/>
      <c r="M23" s="86"/>
      <c r="N23" s="312"/>
    </row>
    <row r="24" spans="1:14" x14ac:dyDescent="0.25">
      <c r="A24" s="108"/>
      <c r="B24" s="110"/>
      <c r="C24" s="86"/>
      <c r="D24" s="309"/>
      <c r="E24" s="86"/>
      <c r="F24" s="309"/>
      <c r="G24" s="86"/>
      <c r="H24" s="309"/>
      <c r="I24" s="86"/>
      <c r="J24" s="309"/>
      <c r="K24" s="86"/>
      <c r="L24" s="309"/>
      <c r="M24" s="86"/>
      <c r="N24" s="310"/>
    </row>
    <row r="25" spans="1:14" x14ac:dyDescent="0.25">
      <c r="A25" s="108"/>
      <c r="B25" s="110"/>
      <c r="C25" s="86"/>
      <c r="D25" s="300"/>
      <c r="E25" s="86"/>
      <c r="F25" s="300"/>
      <c r="G25" s="86"/>
      <c r="H25" s="300"/>
      <c r="I25" s="86"/>
      <c r="J25" s="300"/>
      <c r="K25" s="86"/>
      <c r="L25" s="300"/>
      <c r="M25" s="86"/>
      <c r="N25" s="302"/>
    </row>
    <row r="26" spans="1:14" x14ac:dyDescent="0.25">
      <c r="A26" s="111" t="s">
        <v>122</v>
      </c>
      <c r="B26" s="112"/>
      <c r="C26" s="89">
        <f>SUM(C23:C25)</f>
        <v>0</v>
      </c>
      <c r="D26" s="89">
        <f>C26*Grunnlagsdata!$I$3</f>
        <v>0</v>
      </c>
      <c r="E26" s="89">
        <f>SUM(E23:E25)</f>
        <v>0</v>
      </c>
      <c r="F26" s="89">
        <f>E26*Grunnlagsdata!$I$3</f>
        <v>0</v>
      </c>
      <c r="G26" s="89">
        <f>SUM(G23:G25)</f>
        <v>0</v>
      </c>
      <c r="H26" s="89">
        <f>G26*Grunnlagsdata!$I$3</f>
        <v>0</v>
      </c>
      <c r="I26" s="89">
        <f>SUM(I23:I25)</f>
        <v>0</v>
      </c>
      <c r="J26" s="89">
        <f>I26*Grunnlagsdata!$I$3</f>
        <v>0</v>
      </c>
      <c r="K26" s="89">
        <f>SUM(K23:K25)</f>
        <v>0</v>
      </c>
      <c r="L26" s="89">
        <f>K26*Grunnlagsdata!$I$3</f>
        <v>0</v>
      </c>
      <c r="M26" s="89">
        <f>SUM(M23:M25)</f>
        <v>0</v>
      </c>
      <c r="N26" s="113">
        <f>M26*Grunnlagsdata!$I$3</f>
        <v>0</v>
      </c>
    </row>
    <row r="27" spans="1:14" x14ac:dyDescent="0.25">
      <c r="A27" s="114" t="s">
        <v>123</v>
      </c>
      <c r="B27" s="115"/>
      <c r="C27" s="86"/>
      <c r="D27" s="89">
        <f>C27*Grunnlagsdata!$I$3</f>
        <v>0</v>
      </c>
      <c r="E27" s="86"/>
      <c r="F27" s="89">
        <f>E27*Grunnlagsdata!$I$3</f>
        <v>0</v>
      </c>
      <c r="G27" s="86"/>
      <c r="H27" s="89">
        <f>G27*Grunnlagsdata!$I$3</f>
        <v>0</v>
      </c>
      <c r="I27" s="86"/>
      <c r="J27" s="89">
        <f>I27*Grunnlagsdata!$I$3</f>
        <v>0</v>
      </c>
      <c r="K27" s="86"/>
      <c r="L27" s="89">
        <f>K27*Grunnlagsdata!$I$3</f>
        <v>0</v>
      </c>
      <c r="M27" s="86"/>
      <c r="N27" s="113">
        <f>M27*Grunnlagsdata!$I$3</f>
        <v>0</v>
      </c>
    </row>
    <row r="28" spans="1:14" ht="15.75" thickBot="1" x14ac:dyDescent="0.3">
      <c r="A28" s="116" t="s">
        <v>12</v>
      </c>
      <c r="B28" s="117"/>
      <c r="C28" s="94">
        <f t="shared" ref="C28:N28" si="0">C26-C27</f>
        <v>0</v>
      </c>
      <c r="D28" s="94">
        <f t="shared" si="0"/>
        <v>0</v>
      </c>
      <c r="E28" s="94">
        <f t="shared" si="0"/>
        <v>0</v>
      </c>
      <c r="F28" s="94">
        <f t="shared" si="0"/>
        <v>0</v>
      </c>
      <c r="G28" s="94">
        <f t="shared" si="0"/>
        <v>0</v>
      </c>
      <c r="H28" s="94">
        <f t="shared" si="0"/>
        <v>0</v>
      </c>
      <c r="I28" s="94">
        <f t="shared" si="0"/>
        <v>0</v>
      </c>
      <c r="J28" s="94">
        <f t="shared" si="0"/>
        <v>0</v>
      </c>
      <c r="K28" s="94">
        <f t="shared" si="0"/>
        <v>0</v>
      </c>
      <c r="L28" s="94">
        <f t="shared" si="0"/>
        <v>0</v>
      </c>
      <c r="M28" s="94">
        <f t="shared" si="0"/>
        <v>0</v>
      </c>
      <c r="N28" s="118">
        <f t="shared" si="0"/>
        <v>0</v>
      </c>
    </row>
    <row r="29" spans="1:14" s="74" customFormat="1" ht="15.75" thickBot="1" x14ac:dyDescent="0.3">
      <c r="A29" s="73"/>
    </row>
    <row r="30" spans="1:14" s="79" customFormat="1" x14ac:dyDescent="0.25">
      <c r="A30" s="81" t="s">
        <v>8</v>
      </c>
      <c r="B30" s="105" t="s">
        <v>124</v>
      </c>
      <c r="C30" s="106" t="s">
        <v>74</v>
      </c>
      <c r="D30" s="97" t="s">
        <v>75</v>
      </c>
      <c r="E30" s="106" t="s">
        <v>74</v>
      </c>
      <c r="F30" s="97" t="s">
        <v>75</v>
      </c>
      <c r="G30" s="106" t="s">
        <v>74</v>
      </c>
      <c r="H30" s="97" t="s">
        <v>75</v>
      </c>
      <c r="I30" s="106" t="s">
        <v>74</v>
      </c>
      <c r="J30" s="97" t="s">
        <v>75</v>
      </c>
      <c r="K30" s="106" t="s">
        <v>74</v>
      </c>
      <c r="L30" s="97" t="s">
        <v>75</v>
      </c>
      <c r="M30" s="106" t="s">
        <v>74</v>
      </c>
      <c r="N30" s="107" t="s">
        <v>75</v>
      </c>
    </row>
    <row r="31" spans="1:14" x14ac:dyDescent="0.25">
      <c r="A31" s="119"/>
      <c r="B31" s="109"/>
      <c r="C31" s="86"/>
      <c r="D31" s="299"/>
      <c r="E31" s="86"/>
      <c r="F31" s="299"/>
      <c r="G31" s="86"/>
      <c r="H31" s="299"/>
      <c r="I31" s="86"/>
      <c r="J31" s="299"/>
      <c r="K31" s="86"/>
      <c r="L31" s="299"/>
      <c r="M31" s="86"/>
      <c r="N31" s="301"/>
    </row>
    <row r="32" spans="1:14" x14ac:dyDescent="0.25">
      <c r="A32" s="119"/>
      <c r="B32" s="110"/>
      <c r="C32" s="86"/>
      <c r="D32" s="309"/>
      <c r="E32" s="86"/>
      <c r="F32" s="309"/>
      <c r="G32" s="86"/>
      <c r="H32" s="309"/>
      <c r="I32" s="86"/>
      <c r="J32" s="309"/>
      <c r="K32" s="86"/>
      <c r="L32" s="309"/>
      <c r="M32" s="86"/>
      <c r="N32" s="310"/>
    </row>
    <row r="33" spans="1:14" x14ac:dyDescent="0.25">
      <c r="A33" s="119"/>
      <c r="B33" s="110"/>
      <c r="C33" s="86"/>
      <c r="D33" s="300"/>
      <c r="E33" s="86"/>
      <c r="F33" s="300"/>
      <c r="G33" s="86"/>
      <c r="H33" s="300"/>
      <c r="I33" s="86"/>
      <c r="J33" s="300"/>
      <c r="K33" s="86"/>
      <c r="L33" s="300"/>
      <c r="M33" s="86"/>
      <c r="N33" s="302"/>
    </row>
    <row r="34" spans="1:14" x14ac:dyDescent="0.25">
      <c r="A34" s="120" t="s">
        <v>125</v>
      </c>
      <c r="B34" s="121"/>
      <c r="C34" s="89">
        <f>SUM(C31:C33)</f>
        <v>0</v>
      </c>
      <c r="D34" s="89">
        <f>C34*Grunnlagsdata!$I$4</f>
        <v>0</v>
      </c>
      <c r="E34" s="89">
        <f>SUM(E31:E33)</f>
        <v>0</v>
      </c>
      <c r="F34" s="89">
        <f>E34*Grunnlagsdata!$I$4</f>
        <v>0</v>
      </c>
      <c r="G34" s="89">
        <f>SUM(G31:G33)</f>
        <v>0</v>
      </c>
      <c r="H34" s="89">
        <f>G34*Grunnlagsdata!$I$4</f>
        <v>0</v>
      </c>
      <c r="I34" s="89">
        <f>SUM(I31:I33)</f>
        <v>0</v>
      </c>
      <c r="J34" s="89">
        <f>I34*Grunnlagsdata!$I$4</f>
        <v>0</v>
      </c>
      <c r="K34" s="89">
        <f>SUM(K31:K33)</f>
        <v>0</v>
      </c>
      <c r="L34" s="89">
        <f>K34*Grunnlagsdata!$I$4</f>
        <v>0</v>
      </c>
      <c r="M34" s="89">
        <f>SUM(M31:M33)</f>
        <v>0</v>
      </c>
      <c r="N34" s="113">
        <f>M34*Grunnlagsdata!$I$4</f>
        <v>0</v>
      </c>
    </row>
    <row r="35" spans="1:14" x14ac:dyDescent="0.25">
      <c r="A35" s="122" t="s">
        <v>126</v>
      </c>
      <c r="B35" s="123"/>
      <c r="C35" s="86"/>
      <c r="D35" s="89">
        <f>C35*Grunnlagsdata!$I$4</f>
        <v>0</v>
      </c>
      <c r="E35" s="86"/>
      <c r="F35" s="89">
        <f>E35*Grunnlagsdata!$I$4</f>
        <v>0</v>
      </c>
      <c r="G35" s="86"/>
      <c r="H35" s="89">
        <f>G35*Grunnlagsdata!$I$4</f>
        <v>0</v>
      </c>
      <c r="I35" s="86"/>
      <c r="J35" s="89">
        <f>I35*Grunnlagsdata!$I$4</f>
        <v>0</v>
      </c>
      <c r="K35" s="86"/>
      <c r="L35" s="89">
        <f>K35*Grunnlagsdata!$I$4</f>
        <v>0</v>
      </c>
      <c r="M35" s="86"/>
      <c r="N35" s="113">
        <f>M35*Grunnlagsdata!$I$4</f>
        <v>0</v>
      </c>
    </row>
    <row r="36" spans="1:14" ht="15.75" thickBot="1" x14ac:dyDescent="0.3">
      <c r="A36" s="116" t="s">
        <v>12</v>
      </c>
      <c r="B36" s="117"/>
      <c r="C36" s="94">
        <f t="shared" ref="C36:N36" si="1">C34-C35</f>
        <v>0</v>
      </c>
      <c r="D36" s="94">
        <f t="shared" si="1"/>
        <v>0</v>
      </c>
      <c r="E36" s="94">
        <f t="shared" si="1"/>
        <v>0</v>
      </c>
      <c r="F36" s="94">
        <f t="shared" si="1"/>
        <v>0</v>
      </c>
      <c r="G36" s="94">
        <f t="shared" si="1"/>
        <v>0</v>
      </c>
      <c r="H36" s="94">
        <f t="shared" si="1"/>
        <v>0</v>
      </c>
      <c r="I36" s="94">
        <f t="shared" si="1"/>
        <v>0</v>
      </c>
      <c r="J36" s="94">
        <f t="shared" si="1"/>
        <v>0</v>
      </c>
      <c r="K36" s="94">
        <f t="shared" si="1"/>
        <v>0</v>
      </c>
      <c r="L36" s="94">
        <f t="shared" si="1"/>
        <v>0</v>
      </c>
      <c r="M36" s="94">
        <f t="shared" si="1"/>
        <v>0</v>
      </c>
      <c r="N36" s="118">
        <f t="shared" si="1"/>
        <v>0</v>
      </c>
    </row>
    <row r="37" spans="1:14" s="74" customFormat="1" ht="15.75" thickBot="1" x14ac:dyDescent="0.3">
      <c r="A37" s="73"/>
    </row>
    <row r="38" spans="1:14" s="79" customFormat="1" x14ac:dyDescent="0.25">
      <c r="A38" s="81" t="s">
        <v>8</v>
      </c>
      <c r="B38" s="105" t="s">
        <v>218</v>
      </c>
      <c r="C38" s="106" t="s">
        <v>74</v>
      </c>
      <c r="D38" s="97" t="s">
        <v>75</v>
      </c>
      <c r="E38" s="106" t="s">
        <v>74</v>
      </c>
      <c r="F38" s="97" t="s">
        <v>75</v>
      </c>
      <c r="G38" s="106" t="s">
        <v>74</v>
      </c>
      <c r="H38" s="97" t="s">
        <v>75</v>
      </c>
      <c r="I38" s="106" t="s">
        <v>74</v>
      </c>
      <c r="J38" s="97" t="s">
        <v>75</v>
      </c>
      <c r="K38" s="106" t="s">
        <v>74</v>
      </c>
      <c r="L38" s="97" t="s">
        <v>75</v>
      </c>
      <c r="M38" s="106" t="s">
        <v>74</v>
      </c>
      <c r="N38" s="107" t="s">
        <v>75</v>
      </c>
    </row>
    <row r="39" spans="1:14" x14ac:dyDescent="0.25">
      <c r="A39" s="119"/>
      <c r="B39" s="110"/>
      <c r="C39" s="86"/>
      <c r="D39" s="299"/>
      <c r="E39" s="86"/>
      <c r="F39" s="299"/>
      <c r="G39" s="86"/>
      <c r="H39" s="299"/>
      <c r="I39" s="86"/>
      <c r="J39" s="299"/>
      <c r="K39" s="86"/>
      <c r="L39" s="299"/>
      <c r="M39" s="86"/>
      <c r="N39" s="301"/>
    </row>
    <row r="40" spans="1:14" x14ac:dyDescent="0.25">
      <c r="A40" s="119"/>
      <c r="B40" s="110"/>
      <c r="C40" s="86"/>
      <c r="D40" s="309"/>
      <c r="E40" s="86"/>
      <c r="F40" s="309"/>
      <c r="G40" s="86"/>
      <c r="H40" s="309"/>
      <c r="I40" s="86"/>
      <c r="J40" s="309"/>
      <c r="K40" s="86"/>
      <c r="L40" s="309"/>
      <c r="M40" s="86"/>
      <c r="N40" s="310"/>
    </row>
    <row r="41" spans="1:14" x14ac:dyDescent="0.25">
      <c r="A41" s="119"/>
      <c r="B41" s="110"/>
      <c r="C41" s="86"/>
      <c r="D41" s="300"/>
      <c r="E41" s="86"/>
      <c r="F41" s="300"/>
      <c r="G41" s="86"/>
      <c r="H41" s="300"/>
      <c r="I41" s="86"/>
      <c r="J41" s="300"/>
      <c r="K41" s="86"/>
      <c r="L41" s="300"/>
      <c r="M41" s="86"/>
      <c r="N41" s="302"/>
    </row>
    <row r="42" spans="1:14" x14ac:dyDescent="0.25">
      <c r="A42" s="120" t="s">
        <v>213</v>
      </c>
      <c r="B42" s="121"/>
      <c r="C42" s="89">
        <f>SUM(C39:C41)</f>
        <v>0</v>
      </c>
      <c r="D42" s="89">
        <f>C42*Grunnlagsdata!$I$5</f>
        <v>0</v>
      </c>
      <c r="E42" s="89">
        <f>SUM(E39:E41)</f>
        <v>0</v>
      </c>
      <c r="F42" s="89">
        <f>E42*Grunnlagsdata!$I$5</f>
        <v>0</v>
      </c>
      <c r="G42" s="89">
        <f>SUM(G39:G41)</f>
        <v>0</v>
      </c>
      <c r="H42" s="89">
        <f>G42*Grunnlagsdata!$I$5</f>
        <v>0</v>
      </c>
      <c r="I42" s="89">
        <f>SUM(I39:I41)</f>
        <v>0</v>
      </c>
      <c r="J42" s="89">
        <f>I42*Grunnlagsdata!$I$5</f>
        <v>0</v>
      </c>
      <c r="K42" s="89">
        <f>SUM(K39:K41)</f>
        <v>0</v>
      </c>
      <c r="L42" s="89">
        <f>K42*Grunnlagsdata!$I$5</f>
        <v>0</v>
      </c>
      <c r="M42" s="89">
        <f>SUM(M39:M41)</f>
        <v>0</v>
      </c>
      <c r="N42" s="113">
        <f>M42*Grunnlagsdata!$I$5</f>
        <v>0</v>
      </c>
    </row>
    <row r="43" spans="1:14" x14ac:dyDescent="0.25">
      <c r="A43" s="122" t="s">
        <v>214</v>
      </c>
      <c r="B43" s="123"/>
      <c r="C43" s="86"/>
      <c r="D43" s="89">
        <f>C43*Grunnlagsdata!$I$5</f>
        <v>0</v>
      </c>
      <c r="E43" s="86"/>
      <c r="F43" s="89">
        <f>E43*Grunnlagsdata!$I$5</f>
        <v>0</v>
      </c>
      <c r="G43" s="86"/>
      <c r="H43" s="89">
        <f>G43*Grunnlagsdata!$I$5</f>
        <v>0</v>
      </c>
      <c r="I43" s="86"/>
      <c r="J43" s="89">
        <f>I43*Grunnlagsdata!$I$5</f>
        <v>0</v>
      </c>
      <c r="K43" s="86"/>
      <c r="L43" s="89">
        <f>K43*Grunnlagsdata!$I$5</f>
        <v>0</v>
      </c>
      <c r="M43" s="86"/>
      <c r="N43" s="113">
        <f>M43*Grunnlagsdata!$I$5</f>
        <v>0</v>
      </c>
    </row>
    <row r="44" spans="1:14" ht="15.75" thickBot="1" x14ac:dyDescent="0.3">
      <c r="A44" s="116" t="s">
        <v>12</v>
      </c>
      <c r="B44" s="117"/>
      <c r="C44" s="94">
        <f t="shared" ref="C44:N44" si="2">C42-C43</f>
        <v>0</v>
      </c>
      <c r="D44" s="94">
        <f t="shared" si="2"/>
        <v>0</v>
      </c>
      <c r="E44" s="94">
        <f t="shared" si="2"/>
        <v>0</v>
      </c>
      <c r="F44" s="94">
        <f t="shared" si="2"/>
        <v>0</v>
      </c>
      <c r="G44" s="94">
        <f t="shared" si="2"/>
        <v>0</v>
      </c>
      <c r="H44" s="94">
        <f t="shared" si="2"/>
        <v>0</v>
      </c>
      <c r="I44" s="94">
        <f t="shared" si="2"/>
        <v>0</v>
      </c>
      <c r="J44" s="94">
        <f t="shared" si="2"/>
        <v>0</v>
      </c>
      <c r="K44" s="94">
        <f t="shared" si="2"/>
        <v>0</v>
      </c>
      <c r="L44" s="94">
        <f t="shared" si="2"/>
        <v>0</v>
      </c>
      <c r="M44" s="94">
        <f t="shared" si="2"/>
        <v>0</v>
      </c>
      <c r="N44" s="118">
        <f t="shared" si="2"/>
        <v>0</v>
      </c>
    </row>
    <row r="45" spans="1:14" s="74" customFormat="1" ht="15.75" thickBot="1" x14ac:dyDescent="0.3">
      <c r="A45" s="73"/>
    </row>
    <row r="46" spans="1:14" s="79" customFormat="1" x14ac:dyDescent="0.25">
      <c r="A46" s="81" t="s">
        <v>8</v>
      </c>
      <c r="B46" s="105" t="s">
        <v>127</v>
      </c>
      <c r="C46" s="106" t="s">
        <v>74</v>
      </c>
      <c r="D46" s="303"/>
      <c r="E46" s="106" t="s">
        <v>74</v>
      </c>
      <c r="F46" s="303"/>
      <c r="G46" s="106" t="s">
        <v>74</v>
      </c>
      <c r="H46" s="303"/>
      <c r="I46" s="106" t="s">
        <v>74</v>
      </c>
      <c r="J46" s="303"/>
      <c r="K46" s="106" t="s">
        <v>74</v>
      </c>
      <c r="L46" s="303"/>
      <c r="M46" s="106" t="s">
        <v>74</v>
      </c>
      <c r="N46" s="306"/>
    </row>
    <row r="47" spans="1:14" x14ac:dyDescent="0.25">
      <c r="A47" s="119"/>
      <c r="B47" s="110"/>
      <c r="C47" s="86"/>
      <c r="D47" s="304"/>
      <c r="E47" s="86"/>
      <c r="F47" s="304"/>
      <c r="G47" s="86"/>
      <c r="H47" s="304"/>
      <c r="I47" s="86"/>
      <c r="J47" s="304"/>
      <c r="K47" s="86"/>
      <c r="L47" s="304"/>
      <c r="M47" s="86"/>
      <c r="N47" s="307"/>
    </row>
    <row r="48" spans="1:14" x14ac:dyDescent="0.25">
      <c r="A48" s="119"/>
      <c r="B48" s="110"/>
      <c r="C48" s="86"/>
      <c r="D48" s="304"/>
      <c r="E48" s="86"/>
      <c r="F48" s="304"/>
      <c r="G48" s="86"/>
      <c r="H48" s="304"/>
      <c r="I48" s="86"/>
      <c r="J48" s="304"/>
      <c r="K48" s="86"/>
      <c r="L48" s="304"/>
      <c r="M48" s="86"/>
      <c r="N48" s="307"/>
    </row>
    <row r="49" spans="1:14" x14ac:dyDescent="0.25">
      <c r="A49" s="124" t="s">
        <v>128</v>
      </c>
      <c r="B49" s="125"/>
      <c r="C49" s="89">
        <f>SUM(C47:C48)</f>
        <v>0</v>
      </c>
      <c r="D49" s="304"/>
      <c r="E49" s="89">
        <f>SUM(E47:E48)</f>
        <v>0</v>
      </c>
      <c r="F49" s="304"/>
      <c r="G49" s="89">
        <f>SUM(G47:G48)</f>
        <v>0</v>
      </c>
      <c r="H49" s="304"/>
      <c r="I49" s="89">
        <f>SUM(I47:I48)</f>
        <v>0</v>
      </c>
      <c r="J49" s="304"/>
      <c r="K49" s="89">
        <f>SUM(K47:K48)</f>
        <v>0</v>
      </c>
      <c r="L49" s="304"/>
      <c r="M49" s="89">
        <f>SUM(M47:M48)</f>
        <v>0</v>
      </c>
      <c r="N49" s="307"/>
    </row>
    <row r="50" spans="1:14" x14ac:dyDescent="0.25">
      <c r="A50" s="122" t="s">
        <v>129</v>
      </c>
      <c r="B50" s="123"/>
      <c r="C50" s="86"/>
      <c r="D50" s="304"/>
      <c r="E50" s="86"/>
      <c r="F50" s="304"/>
      <c r="G50" s="86"/>
      <c r="H50" s="304"/>
      <c r="I50" s="86"/>
      <c r="J50" s="304"/>
      <c r="K50" s="86"/>
      <c r="L50" s="304"/>
      <c r="M50" s="86"/>
      <c r="N50" s="307"/>
    </row>
    <row r="51" spans="1:14" ht="15.75" thickBot="1" x14ac:dyDescent="0.3">
      <c r="A51" s="126" t="s">
        <v>12</v>
      </c>
      <c r="B51" s="127"/>
      <c r="C51" s="94">
        <f>C49-C50</f>
        <v>0</v>
      </c>
      <c r="D51" s="305"/>
      <c r="E51" s="94">
        <f>E49-E50</f>
        <v>0</v>
      </c>
      <c r="F51" s="305"/>
      <c r="G51" s="94">
        <f>G49-G50</f>
        <v>0</v>
      </c>
      <c r="H51" s="305"/>
      <c r="I51" s="94">
        <f>I49-I50</f>
        <v>0</v>
      </c>
      <c r="J51" s="305"/>
      <c r="K51" s="94">
        <f>K49-K50</f>
        <v>0</v>
      </c>
      <c r="L51" s="305"/>
      <c r="M51" s="94">
        <f>M49-M50</f>
        <v>0</v>
      </c>
      <c r="N51" s="308"/>
    </row>
    <row r="52" spans="1:14" s="74" customFormat="1" ht="15.75" thickBot="1" x14ac:dyDescent="0.3">
      <c r="A52" s="73"/>
    </row>
    <row r="53" spans="1:14" s="79" customFormat="1" x14ac:dyDescent="0.25">
      <c r="A53" s="81" t="s">
        <v>8</v>
      </c>
      <c r="B53" s="105" t="s">
        <v>130</v>
      </c>
      <c r="C53" s="106" t="s">
        <v>74</v>
      </c>
      <c r="D53" s="303"/>
      <c r="E53" s="106" t="s">
        <v>74</v>
      </c>
      <c r="F53" s="303"/>
      <c r="G53" s="106" t="s">
        <v>74</v>
      </c>
      <c r="H53" s="303"/>
      <c r="I53" s="106" t="s">
        <v>74</v>
      </c>
      <c r="J53" s="303"/>
      <c r="K53" s="106" t="s">
        <v>74</v>
      </c>
      <c r="L53" s="303"/>
      <c r="M53" s="106" t="s">
        <v>74</v>
      </c>
      <c r="N53" s="306"/>
    </row>
    <row r="54" spans="1:14" x14ac:dyDescent="0.25">
      <c r="A54" s="119"/>
      <c r="B54" s="110"/>
      <c r="C54" s="86"/>
      <c r="D54" s="304"/>
      <c r="E54" s="86"/>
      <c r="F54" s="304"/>
      <c r="G54" s="86"/>
      <c r="H54" s="304"/>
      <c r="I54" s="86"/>
      <c r="J54" s="304"/>
      <c r="K54" s="86"/>
      <c r="L54" s="304"/>
      <c r="M54" s="86"/>
      <c r="N54" s="307"/>
    </row>
    <row r="55" spans="1:14" x14ac:dyDescent="0.25">
      <c r="A55" s="119"/>
      <c r="B55" s="110"/>
      <c r="C55" s="86"/>
      <c r="D55" s="304"/>
      <c r="E55" s="86"/>
      <c r="F55" s="304"/>
      <c r="G55" s="86"/>
      <c r="H55" s="304"/>
      <c r="I55" s="86"/>
      <c r="J55" s="304"/>
      <c r="K55" s="86"/>
      <c r="L55" s="304"/>
      <c r="M55" s="86"/>
      <c r="N55" s="307"/>
    </row>
    <row r="56" spans="1:14" x14ac:dyDescent="0.25">
      <c r="A56" s="124" t="s">
        <v>131</v>
      </c>
      <c r="B56" s="125"/>
      <c r="C56" s="89">
        <f>SUM(C54:C55)</f>
        <v>0</v>
      </c>
      <c r="D56" s="304"/>
      <c r="E56" s="89">
        <f>SUM(E54:E55)</f>
        <v>0</v>
      </c>
      <c r="F56" s="304"/>
      <c r="G56" s="89">
        <f>SUM(G54:G55)</f>
        <v>0</v>
      </c>
      <c r="H56" s="304"/>
      <c r="I56" s="89">
        <f>SUM(I54:I55)</f>
        <v>0</v>
      </c>
      <c r="J56" s="304"/>
      <c r="K56" s="89">
        <f>SUM(K54:K55)</f>
        <v>0</v>
      </c>
      <c r="L56" s="304"/>
      <c r="M56" s="89">
        <f>SUM(M54:M55)</f>
        <v>0</v>
      </c>
      <c r="N56" s="307"/>
    </row>
    <row r="57" spans="1:14" x14ac:dyDescent="0.25">
      <c r="A57" s="122" t="s">
        <v>132</v>
      </c>
      <c r="B57" s="123"/>
      <c r="C57" s="86"/>
      <c r="D57" s="304"/>
      <c r="E57" s="86"/>
      <c r="F57" s="304"/>
      <c r="G57" s="86"/>
      <c r="H57" s="304"/>
      <c r="I57" s="86"/>
      <c r="J57" s="304"/>
      <c r="K57" s="86"/>
      <c r="L57" s="304"/>
      <c r="M57" s="86"/>
      <c r="N57" s="307"/>
    </row>
    <row r="58" spans="1:14" ht="15.75" thickBot="1" x14ac:dyDescent="0.3">
      <c r="A58" s="126" t="s">
        <v>12</v>
      </c>
      <c r="B58" s="127"/>
      <c r="C58" s="94">
        <f>C56-C57</f>
        <v>0</v>
      </c>
      <c r="D58" s="305"/>
      <c r="E58" s="94">
        <f>E56-E57</f>
        <v>0</v>
      </c>
      <c r="F58" s="305"/>
      <c r="G58" s="94">
        <f>G56-G57</f>
        <v>0</v>
      </c>
      <c r="H58" s="305"/>
      <c r="I58" s="94">
        <f>I56-I57</f>
        <v>0</v>
      </c>
      <c r="J58" s="305"/>
      <c r="K58" s="94">
        <f>K56-K57</f>
        <v>0</v>
      </c>
      <c r="L58" s="305"/>
      <c r="M58" s="94">
        <f>M56-M57</f>
        <v>0</v>
      </c>
      <c r="N58" s="308"/>
    </row>
    <row r="59" spans="1:14" s="74" customFormat="1" x14ac:dyDescent="0.25">
      <c r="A59" s="73"/>
    </row>
    <row r="60" spans="1:14" s="74" customFormat="1" ht="15.75" thickBot="1" x14ac:dyDescent="0.3">
      <c r="A60" s="80" t="s">
        <v>133</v>
      </c>
    </row>
    <row r="61" spans="1:14" s="79" customFormat="1" x14ac:dyDescent="0.25">
      <c r="A61" s="81" t="s">
        <v>8</v>
      </c>
      <c r="B61" s="105" t="s">
        <v>134</v>
      </c>
      <c r="C61" s="106" t="s">
        <v>74</v>
      </c>
      <c r="D61" s="303"/>
      <c r="E61" s="106" t="s">
        <v>74</v>
      </c>
      <c r="F61" s="303"/>
      <c r="G61" s="106" t="s">
        <v>74</v>
      </c>
      <c r="H61" s="303"/>
      <c r="I61" s="106" t="s">
        <v>74</v>
      </c>
      <c r="J61" s="303"/>
      <c r="K61" s="106" t="s">
        <v>74</v>
      </c>
      <c r="L61" s="303"/>
      <c r="M61" s="106" t="s">
        <v>74</v>
      </c>
      <c r="N61" s="306"/>
    </row>
    <row r="62" spans="1:14" x14ac:dyDescent="0.25">
      <c r="A62" s="119"/>
      <c r="B62" s="110"/>
      <c r="C62" s="86"/>
      <c r="D62" s="304"/>
      <c r="E62" s="86"/>
      <c r="F62" s="304"/>
      <c r="G62" s="86"/>
      <c r="H62" s="304"/>
      <c r="I62" s="86"/>
      <c r="J62" s="304"/>
      <c r="K62" s="86"/>
      <c r="L62" s="304"/>
      <c r="M62" s="86"/>
      <c r="N62" s="307"/>
    </row>
    <row r="63" spans="1:14" x14ac:dyDescent="0.25">
      <c r="A63" s="119"/>
      <c r="B63" s="110"/>
      <c r="C63" s="86"/>
      <c r="D63" s="304"/>
      <c r="E63" s="86"/>
      <c r="F63" s="304"/>
      <c r="G63" s="86"/>
      <c r="H63" s="304"/>
      <c r="I63" s="86"/>
      <c r="J63" s="304"/>
      <c r="K63" s="86"/>
      <c r="L63" s="304"/>
      <c r="M63" s="86"/>
      <c r="N63" s="307"/>
    </row>
    <row r="64" spans="1:14" x14ac:dyDescent="0.25">
      <c r="A64" s="124" t="s">
        <v>135</v>
      </c>
      <c r="B64" s="125"/>
      <c r="C64" s="89">
        <f>SUM(C62:C63)</f>
        <v>0</v>
      </c>
      <c r="D64" s="304"/>
      <c r="E64" s="89">
        <f>SUM(E62:E63)</f>
        <v>0</v>
      </c>
      <c r="F64" s="304"/>
      <c r="G64" s="89">
        <f>SUM(G62:G63)</f>
        <v>0</v>
      </c>
      <c r="H64" s="304"/>
      <c r="I64" s="89">
        <f>SUM(I62:I63)</f>
        <v>0</v>
      </c>
      <c r="J64" s="304"/>
      <c r="K64" s="89">
        <f>SUM(K62:K63)</f>
        <v>0</v>
      </c>
      <c r="L64" s="304"/>
      <c r="M64" s="89">
        <f>SUM(M62:M63)</f>
        <v>0</v>
      </c>
      <c r="N64" s="307"/>
    </row>
    <row r="65" spans="1:14" x14ac:dyDescent="0.25">
      <c r="A65" s="122" t="s">
        <v>136</v>
      </c>
      <c r="B65" s="123"/>
      <c r="C65" s="86"/>
      <c r="D65" s="304"/>
      <c r="E65" s="86"/>
      <c r="F65" s="304"/>
      <c r="G65" s="86"/>
      <c r="H65" s="304"/>
      <c r="I65" s="86"/>
      <c r="J65" s="304"/>
      <c r="K65" s="86"/>
      <c r="L65" s="304"/>
      <c r="M65" s="86"/>
      <c r="N65" s="307"/>
    </row>
    <row r="66" spans="1:14" ht="15.75" thickBot="1" x14ac:dyDescent="0.3">
      <c r="A66" s="126" t="s">
        <v>12</v>
      </c>
      <c r="B66" s="127"/>
      <c r="C66" s="94">
        <f>C64-C65</f>
        <v>0</v>
      </c>
      <c r="D66" s="305"/>
      <c r="E66" s="94">
        <f>E64-E65</f>
        <v>0</v>
      </c>
      <c r="F66" s="305"/>
      <c r="G66" s="94">
        <f>G64-G65</f>
        <v>0</v>
      </c>
      <c r="H66" s="305"/>
      <c r="I66" s="94">
        <f>I64-I65</f>
        <v>0</v>
      </c>
      <c r="J66" s="305"/>
      <c r="K66" s="94">
        <f>K64-K65</f>
        <v>0</v>
      </c>
      <c r="L66" s="305"/>
      <c r="M66" s="94">
        <f>M64-M65</f>
        <v>0</v>
      </c>
      <c r="N66" s="308"/>
    </row>
    <row r="67" spans="1:14" s="74" customFormat="1" x14ac:dyDescent="0.25">
      <c r="A67" s="73"/>
    </row>
    <row r="68" spans="1:14" s="74" customFormat="1" ht="15.75" thickBot="1" x14ac:dyDescent="0.3">
      <c r="A68" s="80" t="s">
        <v>137</v>
      </c>
    </row>
    <row r="69" spans="1:14" s="79" customFormat="1" x14ac:dyDescent="0.25">
      <c r="A69" s="81" t="s">
        <v>8</v>
      </c>
      <c r="B69" s="105" t="s">
        <v>138</v>
      </c>
      <c r="C69" s="106" t="s">
        <v>74</v>
      </c>
      <c r="D69" s="97" t="s">
        <v>75</v>
      </c>
      <c r="E69" s="106" t="s">
        <v>74</v>
      </c>
      <c r="F69" s="97" t="s">
        <v>75</v>
      </c>
      <c r="G69" s="106" t="s">
        <v>74</v>
      </c>
      <c r="H69" s="97" t="s">
        <v>75</v>
      </c>
      <c r="I69" s="106" t="s">
        <v>74</v>
      </c>
      <c r="J69" s="97" t="s">
        <v>75</v>
      </c>
      <c r="K69" s="106" t="s">
        <v>74</v>
      </c>
      <c r="L69" s="97" t="s">
        <v>75</v>
      </c>
      <c r="M69" s="106" t="s">
        <v>74</v>
      </c>
      <c r="N69" s="107" t="s">
        <v>75</v>
      </c>
    </row>
    <row r="70" spans="1:14" x14ac:dyDescent="0.25">
      <c r="A70" s="119"/>
      <c r="B70" s="110"/>
      <c r="C70" s="86"/>
      <c r="D70" s="299"/>
      <c r="E70" s="86"/>
      <c r="F70" s="299"/>
      <c r="G70" s="86"/>
      <c r="H70" s="299"/>
      <c r="I70" s="86"/>
      <c r="J70" s="299"/>
      <c r="K70" s="86"/>
      <c r="L70" s="299"/>
      <c r="M70" s="86"/>
      <c r="N70" s="301"/>
    </row>
    <row r="71" spans="1:14" x14ac:dyDescent="0.25">
      <c r="A71" s="119"/>
      <c r="B71" s="110"/>
      <c r="C71" s="86"/>
      <c r="D71" s="300"/>
      <c r="E71" s="86"/>
      <c r="F71" s="300"/>
      <c r="G71" s="86"/>
      <c r="H71" s="300"/>
      <c r="I71" s="86"/>
      <c r="J71" s="300"/>
      <c r="K71" s="86"/>
      <c r="L71" s="300"/>
      <c r="M71" s="86"/>
      <c r="N71" s="302"/>
    </row>
    <row r="72" spans="1:14" x14ac:dyDescent="0.25">
      <c r="A72" s="124" t="s">
        <v>139</v>
      </c>
      <c r="B72" s="125"/>
      <c r="C72" s="89">
        <f>SUM(C70:C71)</f>
        <v>0</v>
      </c>
      <c r="D72" s="89">
        <f>C72*Grunnlagsdata!$I$3</f>
        <v>0</v>
      </c>
      <c r="E72" s="89">
        <f>SUM(E70:E71)</f>
        <v>0</v>
      </c>
      <c r="F72" s="89">
        <f>E72*Grunnlagsdata!$I$3</f>
        <v>0</v>
      </c>
      <c r="G72" s="89">
        <f>SUM(G70:G71)</f>
        <v>0</v>
      </c>
      <c r="H72" s="89">
        <f>G72*Grunnlagsdata!$I$3</f>
        <v>0</v>
      </c>
      <c r="I72" s="89">
        <f>SUM(I70:I71)</f>
        <v>0</v>
      </c>
      <c r="J72" s="89">
        <f>I72*Grunnlagsdata!$I$3</f>
        <v>0</v>
      </c>
      <c r="K72" s="89">
        <f>SUM(K70:K71)</f>
        <v>0</v>
      </c>
      <c r="L72" s="89">
        <f>K72*Grunnlagsdata!$I$3</f>
        <v>0</v>
      </c>
      <c r="M72" s="89">
        <f>SUM(M70:M71)</f>
        <v>0</v>
      </c>
      <c r="N72" s="113">
        <f>M72*Grunnlagsdata!$I$3</f>
        <v>0</v>
      </c>
    </row>
    <row r="73" spans="1:14" x14ac:dyDescent="0.25">
      <c r="A73" s="122" t="s">
        <v>140</v>
      </c>
      <c r="B73" s="123"/>
      <c r="C73" s="86"/>
      <c r="D73" s="89">
        <f>C73*Grunnlagsdata!$I$3</f>
        <v>0</v>
      </c>
      <c r="E73" s="86"/>
      <c r="F73" s="89">
        <f>E73*Grunnlagsdata!$I$3</f>
        <v>0</v>
      </c>
      <c r="G73" s="86"/>
      <c r="H73" s="89">
        <f>G73*Grunnlagsdata!$I$3</f>
        <v>0</v>
      </c>
      <c r="I73" s="86"/>
      <c r="J73" s="89">
        <f>I73*Grunnlagsdata!$I$3</f>
        <v>0</v>
      </c>
      <c r="K73" s="86"/>
      <c r="L73" s="89">
        <f>K73*Grunnlagsdata!$I$3</f>
        <v>0</v>
      </c>
      <c r="M73" s="86"/>
      <c r="N73" s="113">
        <f>M73*Grunnlagsdata!$I$3</f>
        <v>0</v>
      </c>
    </row>
    <row r="74" spans="1:14" ht="15.75" thickBot="1" x14ac:dyDescent="0.3">
      <c r="A74" s="126" t="s">
        <v>12</v>
      </c>
      <c r="B74" s="127"/>
      <c r="C74" s="94">
        <f t="shared" ref="C74:N74" si="3">C72-C73</f>
        <v>0</v>
      </c>
      <c r="D74" s="94">
        <f t="shared" si="3"/>
        <v>0</v>
      </c>
      <c r="E74" s="94">
        <f t="shared" si="3"/>
        <v>0</v>
      </c>
      <c r="F74" s="94">
        <f t="shared" si="3"/>
        <v>0</v>
      </c>
      <c r="G74" s="94">
        <f t="shared" si="3"/>
        <v>0</v>
      </c>
      <c r="H74" s="94">
        <f t="shared" si="3"/>
        <v>0</v>
      </c>
      <c r="I74" s="94">
        <f t="shared" si="3"/>
        <v>0</v>
      </c>
      <c r="J74" s="94">
        <f t="shared" si="3"/>
        <v>0</v>
      </c>
      <c r="K74" s="94">
        <f t="shared" si="3"/>
        <v>0</v>
      </c>
      <c r="L74" s="94">
        <f t="shared" si="3"/>
        <v>0</v>
      </c>
      <c r="M74" s="94">
        <f t="shared" si="3"/>
        <v>0</v>
      </c>
      <c r="N74" s="118">
        <f t="shared" si="3"/>
        <v>0</v>
      </c>
    </row>
    <row r="75" spans="1:14" s="74" customFormat="1" ht="15.75" thickBot="1" x14ac:dyDescent="0.3">
      <c r="A75" s="73"/>
    </row>
    <row r="76" spans="1:14" s="79" customFormat="1" x14ac:dyDescent="0.25">
      <c r="A76" s="81" t="s">
        <v>8</v>
      </c>
      <c r="B76" s="105" t="s">
        <v>141</v>
      </c>
      <c r="C76" s="106" t="s">
        <v>74</v>
      </c>
      <c r="D76" s="97" t="s">
        <v>75</v>
      </c>
      <c r="E76" s="106" t="s">
        <v>74</v>
      </c>
      <c r="F76" s="97" t="s">
        <v>75</v>
      </c>
      <c r="G76" s="106" t="s">
        <v>74</v>
      </c>
      <c r="H76" s="97" t="s">
        <v>75</v>
      </c>
      <c r="I76" s="106" t="s">
        <v>74</v>
      </c>
      <c r="J76" s="97" t="s">
        <v>75</v>
      </c>
      <c r="K76" s="106" t="s">
        <v>74</v>
      </c>
      <c r="L76" s="97" t="s">
        <v>75</v>
      </c>
      <c r="M76" s="106" t="s">
        <v>74</v>
      </c>
      <c r="N76" s="107" t="s">
        <v>75</v>
      </c>
    </row>
    <row r="77" spans="1:14" x14ac:dyDescent="0.25">
      <c r="A77" s="119"/>
      <c r="B77" s="110"/>
      <c r="C77" s="86"/>
      <c r="D77" s="299"/>
      <c r="E77" s="86"/>
      <c r="F77" s="299"/>
      <c r="G77" s="86"/>
      <c r="H77" s="299"/>
      <c r="I77" s="86"/>
      <c r="J77" s="299"/>
      <c r="K77" s="86"/>
      <c r="L77" s="299"/>
      <c r="M77" s="86"/>
      <c r="N77" s="301"/>
    </row>
    <row r="78" spans="1:14" x14ac:dyDescent="0.25">
      <c r="A78" s="119"/>
      <c r="B78" s="110"/>
      <c r="C78" s="86"/>
      <c r="D78" s="300"/>
      <c r="E78" s="86"/>
      <c r="F78" s="300"/>
      <c r="G78" s="86"/>
      <c r="H78" s="300"/>
      <c r="I78" s="86"/>
      <c r="J78" s="300"/>
      <c r="K78" s="86"/>
      <c r="L78" s="300"/>
      <c r="M78" s="86"/>
      <c r="N78" s="302"/>
    </row>
    <row r="79" spans="1:14" x14ac:dyDescent="0.25">
      <c r="A79" s="124" t="s">
        <v>142</v>
      </c>
      <c r="B79" s="125"/>
      <c r="C79" s="89">
        <f>SUM(C77:C78)</f>
        <v>0</v>
      </c>
      <c r="D79" s="89">
        <f>C79*Grunnlagsdata!$I$4</f>
        <v>0</v>
      </c>
      <c r="E79" s="89">
        <f>SUM(E77:E78)</f>
        <v>0</v>
      </c>
      <c r="F79" s="89">
        <f>E79*Grunnlagsdata!$I$4</f>
        <v>0</v>
      </c>
      <c r="G79" s="89">
        <f>SUM(G77:G78)</f>
        <v>0</v>
      </c>
      <c r="H79" s="89">
        <f>G79*Grunnlagsdata!$I$4</f>
        <v>0</v>
      </c>
      <c r="I79" s="89">
        <f>SUM(I77:I78)</f>
        <v>0</v>
      </c>
      <c r="J79" s="89">
        <f>I79*Grunnlagsdata!$I$4</f>
        <v>0</v>
      </c>
      <c r="K79" s="89">
        <f>SUM(K77:K78)</f>
        <v>0</v>
      </c>
      <c r="L79" s="89">
        <f>K79*Grunnlagsdata!$I$4</f>
        <v>0</v>
      </c>
      <c r="M79" s="89">
        <f>SUM(M77:M78)</f>
        <v>0</v>
      </c>
      <c r="N79" s="113">
        <f>M79*Grunnlagsdata!$I$4</f>
        <v>0</v>
      </c>
    </row>
    <row r="80" spans="1:14" x14ac:dyDescent="0.25">
      <c r="A80" s="122" t="s">
        <v>143</v>
      </c>
      <c r="B80" s="123"/>
      <c r="C80" s="86"/>
      <c r="D80" s="89">
        <f>C80*Grunnlagsdata!$I$4</f>
        <v>0</v>
      </c>
      <c r="E80" s="86"/>
      <c r="F80" s="89">
        <f>E80*Grunnlagsdata!$I$4</f>
        <v>0</v>
      </c>
      <c r="G80" s="86"/>
      <c r="H80" s="89">
        <f>G80*Grunnlagsdata!$I$4</f>
        <v>0</v>
      </c>
      <c r="I80" s="86"/>
      <c r="J80" s="89">
        <f>I80*Grunnlagsdata!$I$4</f>
        <v>0</v>
      </c>
      <c r="K80" s="86"/>
      <c r="L80" s="89">
        <f>K80*Grunnlagsdata!$I$4</f>
        <v>0</v>
      </c>
      <c r="M80" s="86"/>
      <c r="N80" s="113">
        <f>M80*Grunnlagsdata!$I$4</f>
        <v>0</v>
      </c>
    </row>
    <row r="81" spans="1:14" ht="15.75" thickBot="1" x14ac:dyDescent="0.3">
      <c r="A81" s="126" t="s">
        <v>12</v>
      </c>
      <c r="B81" s="127"/>
      <c r="C81" s="94">
        <f t="shared" ref="C81:N81" si="4">C79-C80</f>
        <v>0</v>
      </c>
      <c r="D81" s="94">
        <f t="shared" si="4"/>
        <v>0</v>
      </c>
      <c r="E81" s="94">
        <f t="shared" si="4"/>
        <v>0</v>
      </c>
      <c r="F81" s="94">
        <f t="shared" si="4"/>
        <v>0</v>
      </c>
      <c r="G81" s="94">
        <f t="shared" si="4"/>
        <v>0</v>
      </c>
      <c r="H81" s="94">
        <f t="shared" si="4"/>
        <v>0</v>
      </c>
      <c r="I81" s="94">
        <f t="shared" si="4"/>
        <v>0</v>
      </c>
      <c r="J81" s="94">
        <f t="shared" si="4"/>
        <v>0</v>
      </c>
      <c r="K81" s="94">
        <f t="shared" si="4"/>
        <v>0</v>
      </c>
      <c r="L81" s="94">
        <f t="shared" si="4"/>
        <v>0</v>
      </c>
      <c r="M81" s="94">
        <f t="shared" si="4"/>
        <v>0</v>
      </c>
      <c r="N81" s="118">
        <f t="shared" si="4"/>
        <v>0</v>
      </c>
    </row>
    <row r="82" spans="1:14" s="74" customFormat="1" ht="15.75" thickBot="1" x14ac:dyDescent="0.3">
      <c r="A82" s="73"/>
    </row>
    <row r="83" spans="1:14" s="79" customFormat="1" x14ac:dyDescent="0.25">
      <c r="A83" s="81" t="s">
        <v>8</v>
      </c>
      <c r="B83" s="105" t="s">
        <v>144</v>
      </c>
      <c r="C83" s="106" t="s">
        <v>74</v>
      </c>
      <c r="D83" s="97"/>
      <c r="E83" s="106" t="s">
        <v>74</v>
      </c>
      <c r="F83" s="97"/>
      <c r="G83" s="106" t="s">
        <v>74</v>
      </c>
      <c r="H83" s="97"/>
      <c r="I83" s="106" t="s">
        <v>74</v>
      </c>
      <c r="J83" s="97"/>
      <c r="K83" s="106" t="s">
        <v>74</v>
      </c>
      <c r="L83" s="97"/>
      <c r="M83" s="106" t="s">
        <v>74</v>
      </c>
      <c r="N83" s="107"/>
    </row>
    <row r="84" spans="1:14" x14ac:dyDescent="0.25">
      <c r="A84" s="119"/>
      <c r="B84" s="110"/>
      <c r="C84" s="86"/>
      <c r="D84" s="299"/>
      <c r="E84" s="86"/>
      <c r="F84" s="299"/>
      <c r="G84" s="86"/>
      <c r="H84" s="299"/>
      <c r="I84" s="86"/>
      <c r="J84" s="299"/>
      <c r="K84" s="86"/>
      <c r="L84" s="299"/>
      <c r="M84" s="86"/>
      <c r="N84" s="301"/>
    </row>
    <row r="85" spans="1:14" x14ac:dyDescent="0.25">
      <c r="A85" s="119"/>
      <c r="B85" s="110"/>
      <c r="C85" s="86"/>
      <c r="D85" s="300"/>
      <c r="E85" s="86"/>
      <c r="F85" s="300"/>
      <c r="G85" s="86"/>
      <c r="H85" s="300"/>
      <c r="I85" s="86"/>
      <c r="J85" s="300"/>
      <c r="K85" s="86"/>
      <c r="L85" s="300"/>
      <c r="M85" s="86"/>
      <c r="N85" s="302"/>
    </row>
    <row r="86" spans="1:14" x14ac:dyDescent="0.25">
      <c r="A86" s="124" t="s">
        <v>145</v>
      </c>
      <c r="B86" s="125"/>
      <c r="C86" s="89">
        <f>SUM(C84:C85)</f>
        <v>0</v>
      </c>
      <c r="D86" s="89">
        <f>+C86*Grunnlagsdata!$I$5</f>
        <v>0</v>
      </c>
      <c r="E86" s="89">
        <f>SUM(E84:E85)</f>
        <v>0</v>
      </c>
      <c r="F86" s="89">
        <f>+E86*Grunnlagsdata!$I$5</f>
        <v>0</v>
      </c>
      <c r="G86" s="89">
        <f>SUM(G84:G85)</f>
        <v>0</v>
      </c>
      <c r="H86" s="89">
        <f>+G86*Grunnlagsdata!$I$5</f>
        <v>0</v>
      </c>
      <c r="I86" s="89">
        <f>SUM(I84:I85)</f>
        <v>0</v>
      </c>
      <c r="J86" s="89">
        <f>+I86*Grunnlagsdata!$I$5</f>
        <v>0</v>
      </c>
      <c r="K86" s="89">
        <f>SUM(K84:K85)</f>
        <v>0</v>
      </c>
      <c r="L86" s="89">
        <f>+K86*Grunnlagsdata!$I$5</f>
        <v>0</v>
      </c>
      <c r="M86" s="89">
        <f>SUM(M84:M85)</f>
        <v>0</v>
      </c>
      <c r="N86" s="113">
        <f>+M86*Grunnlagsdata!$I$5</f>
        <v>0</v>
      </c>
    </row>
    <row r="87" spans="1:14" x14ac:dyDescent="0.25">
      <c r="A87" s="122" t="s">
        <v>146</v>
      </c>
      <c r="B87" s="123"/>
      <c r="C87" s="86"/>
      <c r="D87" s="89">
        <f>+C87*Grunnlagsdata!$I$5</f>
        <v>0</v>
      </c>
      <c r="E87" s="86"/>
      <c r="F87" s="89">
        <f>+E87*Grunnlagsdata!$I$5</f>
        <v>0</v>
      </c>
      <c r="G87" s="86"/>
      <c r="H87" s="89">
        <f>+G87*Grunnlagsdata!$I$5</f>
        <v>0</v>
      </c>
      <c r="I87" s="86"/>
      <c r="J87" s="89">
        <f>+I87*Grunnlagsdata!$I$5</f>
        <v>0</v>
      </c>
      <c r="K87" s="86"/>
      <c r="L87" s="89">
        <f>+K87*Grunnlagsdata!$I$5</f>
        <v>0</v>
      </c>
      <c r="M87" s="86"/>
      <c r="N87" s="113">
        <f>+M87*Grunnlagsdata!$I$5</f>
        <v>0</v>
      </c>
    </row>
    <row r="88" spans="1:14" ht="15.75" thickBot="1" x14ac:dyDescent="0.3">
      <c r="A88" s="126" t="s">
        <v>12</v>
      </c>
      <c r="B88" s="127"/>
      <c r="C88" s="94">
        <f>C86-C87</f>
        <v>0</v>
      </c>
      <c r="D88" s="94">
        <f t="shared" ref="D88:N88" si="5">D86-D87</f>
        <v>0</v>
      </c>
      <c r="E88" s="94">
        <f t="shared" si="5"/>
        <v>0</v>
      </c>
      <c r="F88" s="94">
        <f t="shared" si="5"/>
        <v>0</v>
      </c>
      <c r="G88" s="94">
        <f t="shared" si="5"/>
        <v>0</v>
      </c>
      <c r="H88" s="94">
        <f t="shared" si="5"/>
        <v>0</v>
      </c>
      <c r="I88" s="94">
        <f t="shared" si="5"/>
        <v>0</v>
      </c>
      <c r="J88" s="94">
        <f t="shared" si="5"/>
        <v>0</v>
      </c>
      <c r="K88" s="94">
        <f t="shared" si="5"/>
        <v>0</v>
      </c>
      <c r="L88" s="94">
        <f t="shared" si="5"/>
        <v>0</v>
      </c>
      <c r="M88" s="94">
        <f t="shared" si="5"/>
        <v>0</v>
      </c>
      <c r="N88" s="118">
        <f t="shared" si="5"/>
        <v>0</v>
      </c>
    </row>
    <row r="89" spans="1:14" s="74" customFormat="1" x14ac:dyDescent="0.25">
      <c r="A89" s="73"/>
    </row>
    <row r="90" spans="1:14" s="74" customFormat="1" ht="15.75" thickBot="1" x14ac:dyDescent="0.3">
      <c r="A90" s="80" t="s">
        <v>147</v>
      </c>
    </row>
    <row r="91" spans="1:14" s="79" customFormat="1" ht="30" x14ac:dyDescent="0.25">
      <c r="A91" s="81" t="s">
        <v>8</v>
      </c>
      <c r="B91" s="105" t="s">
        <v>148</v>
      </c>
      <c r="C91" s="106" t="s">
        <v>74</v>
      </c>
      <c r="D91" s="97" t="s">
        <v>149</v>
      </c>
      <c r="E91" s="106" t="s">
        <v>74</v>
      </c>
      <c r="F91" s="97" t="s">
        <v>149</v>
      </c>
      <c r="G91" s="106" t="s">
        <v>74</v>
      </c>
      <c r="H91" s="97" t="s">
        <v>149</v>
      </c>
      <c r="I91" s="106" t="s">
        <v>74</v>
      </c>
      <c r="J91" s="97" t="s">
        <v>149</v>
      </c>
      <c r="K91" s="106" t="s">
        <v>74</v>
      </c>
      <c r="L91" s="97" t="s">
        <v>149</v>
      </c>
      <c r="M91" s="106" t="s">
        <v>74</v>
      </c>
      <c r="N91" s="107" t="s">
        <v>149</v>
      </c>
    </row>
    <row r="92" spans="1:14" x14ac:dyDescent="0.25">
      <c r="A92" s="119"/>
      <c r="B92" s="110"/>
      <c r="C92" s="86"/>
      <c r="D92" s="299"/>
      <c r="E92" s="86"/>
      <c r="F92" s="299"/>
      <c r="G92" s="86"/>
      <c r="H92" s="299"/>
      <c r="I92" s="86"/>
      <c r="J92" s="299"/>
      <c r="K92" s="86"/>
      <c r="L92" s="299"/>
      <c r="M92" s="86"/>
      <c r="N92" s="301"/>
    </row>
    <row r="93" spans="1:14" x14ac:dyDescent="0.25">
      <c r="A93" s="119"/>
      <c r="B93" s="110"/>
      <c r="C93" s="86"/>
      <c r="D93" s="300"/>
      <c r="E93" s="86"/>
      <c r="F93" s="300"/>
      <c r="G93" s="86"/>
      <c r="H93" s="300"/>
      <c r="I93" s="86"/>
      <c r="J93" s="300"/>
      <c r="K93" s="86"/>
      <c r="L93" s="300"/>
      <c r="M93" s="86"/>
      <c r="N93" s="302"/>
    </row>
    <row r="94" spans="1:14" x14ac:dyDescent="0.25">
      <c r="A94" s="124" t="s">
        <v>150</v>
      </c>
      <c r="B94" s="125"/>
      <c r="C94" s="89">
        <f>SUM(C92:C93)</f>
        <v>0</v>
      </c>
      <c r="D94" s="89">
        <f>C94*Grunnlagsdata!$I$3</f>
        <v>0</v>
      </c>
      <c r="E94" s="89">
        <f>SUM(E92:E93)</f>
        <v>0</v>
      </c>
      <c r="F94" s="89">
        <f>E94*Grunnlagsdata!$I$3</f>
        <v>0</v>
      </c>
      <c r="G94" s="89">
        <f>SUM(G92:G93)</f>
        <v>0</v>
      </c>
      <c r="H94" s="89">
        <f>G94*Grunnlagsdata!$I$3</f>
        <v>0</v>
      </c>
      <c r="I94" s="89">
        <f>SUM(I92:I93)</f>
        <v>0</v>
      </c>
      <c r="J94" s="89">
        <f>I94*Grunnlagsdata!$I$3</f>
        <v>0</v>
      </c>
      <c r="K94" s="89">
        <f>SUM(K92:K93)</f>
        <v>0</v>
      </c>
      <c r="L94" s="89">
        <f>K94*Grunnlagsdata!$I$3</f>
        <v>0</v>
      </c>
      <c r="M94" s="89">
        <f>SUM(M92:M93)</f>
        <v>0</v>
      </c>
      <c r="N94" s="113">
        <f>M94*Grunnlagsdata!$I$3</f>
        <v>0</v>
      </c>
    </row>
    <row r="95" spans="1:14" x14ac:dyDescent="0.25">
      <c r="A95" s="122" t="s">
        <v>151</v>
      </c>
      <c r="B95" s="123"/>
      <c r="C95" s="86"/>
      <c r="D95" s="89">
        <f>C95*Grunnlagsdata!$I$3</f>
        <v>0</v>
      </c>
      <c r="E95" s="86"/>
      <c r="F95" s="89">
        <f>E95*Grunnlagsdata!$I$3</f>
        <v>0</v>
      </c>
      <c r="G95" s="86"/>
      <c r="H95" s="89">
        <f>G95*Grunnlagsdata!$I$3</f>
        <v>0</v>
      </c>
      <c r="I95" s="86"/>
      <c r="J95" s="89">
        <f>I95*Grunnlagsdata!$I$3</f>
        <v>0</v>
      </c>
      <c r="K95" s="86"/>
      <c r="L95" s="89">
        <f>K95*Grunnlagsdata!$I$3</f>
        <v>0</v>
      </c>
      <c r="M95" s="86"/>
      <c r="N95" s="113">
        <f>M95*Grunnlagsdata!$I$3</f>
        <v>0</v>
      </c>
    </row>
    <row r="96" spans="1:14" ht="15.75" thickBot="1" x14ac:dyDescent="0.3">
      <c r="A96" s="126" t="s">
        <v>12</v>
      </c>
      <c r="B96" s="127"/>
      <c r="C96" s="94">
        <f t="shared" ref="C96:N96" si="6">C94-C95</f>
        <v>0</v>
      </c>
      <c r="D96" s="94">
        <f t="shared" si="6"/>
        <v>0</v>
      </c>
      <c r="E96" s="94">
        <f t="shared" si="6"/>
        <v>0</v>
      </c>
      <c r="F96" s="94">
        <f t="shared" si="6"/>
        <v>0</v>
      </c>
      <c r="G96" s="94">
        <f t="shared" si="6"/>
        <v>0</v>
      </c>
      <c r="H96" s="94">
        <f t="shared" si="6"/>
        <v>0</v>
      </c>
      <c r="I96" s="94">
        <f t="shared" si="6"/>
        <v>0</v>
      </c>
      <c r="J96" s="94">
        <f t="shared" si="6"/>
        <v>0</v>
      </c>
      <c r="K96" s="94">
        <f t="shared" si="6"/>
        <v>0</v>
      </c>
      <c r="L96" s="94">
        <f t="shared" si="6"/>
        <v>0</v>
      </c>
      <c r="M96" s="94">
        <f t="shared" si="6"/>
        <v>0</v>
      </c>
      <c r="N96" s="118">
        <f t="shared" si="6"/>
        <v>0</v>
      </c>
    </row>
    <row r="97" spans="1:14" s="74" customFormat="1" ht="15.75" thickBot="1" x14ac:dyDescent="0.3">
      <c r="A97" s="73"/>
    </row>
    <row r="98" spans="1:14" s="79" customFormat="1" ht="30" x14ac:dyDescent="0.25">
      <c r="A98" s="81" t="s">
        <v>8</v>
      </c>
      <c r="B98" s="105" t="s">
        <v>152</v>
      </c>
      <c r="C98" s="106" t="s">
        <v>74</v>
      </c>
      <c r="D98" s="97" t="s">
        <v>149</v>
      </c>
      <c r="E98" s="106" t="s">
        <v>74</v>
      </c>
      <c r="F98" s="97" t="s">
        <v>149</v>
      </c>
      <c r="G98" s="106" t="s">
        <v>74</v>
      </c>
      <c r="H98" s="97" t="s">
        <v>149</v>
      </c>
      <c r="I98" s="106" t="s">
        <v>74</v>
      </c>
      <c r="J98" s="97" t="s">
        <v>149</v>
      </c>
      <c r="K98" s="106" t="s">
        <v>74</v>
      </c>
      <c r="L98" s="97" t="s">
        <v>149</v>
      </c>
      <c r="M98" s="106" t="s">
        <v>74</v>
      </c>
      <c r="N98" s="107" t="s">
        <v>149</v>
      </c>
    </row>
    <row r="99" spans="1:14" x14ac:dyDescent="0.25">
      <c r="A99" s="119"/>
      <c r="B99" s="110"/>
      <c r="C99" s="86"/>
      <c r="D99" s="299"/>
      <c r="E99" s="86"/>
      <c r="F99" s="299"/>
      <c r="G99" s="86"/>
      <c r="H99" s="299"/>
      <c r="I99" s="86"/>
      <c r="J99" s="299"/>
      <c r="K99" s="86"/>
      <c r="L99" s="299"/>
      <c r="M99" s="86"/>
      <c r="N99" s="301"/>
    </row>
    <row r="100" spans="1:14" x14ac:dyDescent="0.25">
      <c r="A100" s="119"/>
      <c r="B100" s="110"/>
      <c r="C100" s="86"/>
      <c r="D100" s="300"/>
      <c r="E100" s="86"/>
      <c r="F100" s="300"/>
      <c r="G100" s="86"/>
      <c r="H100" s="300"/>
      <c r="I100" s="86"/>
      <c r="J100" s="300"/>
      <c r="K100" s="86"/>
      <c r="L100" s="300"/>
      <c r="M100" s="86"/>
      <c r="N100" s="302"/>
    </row>
    <row r="101" spans="1:14" x14ac:dyDescent="0.25">
      <c r="A101" s="124" t="s">
        <v>153</v>
      </c>
      <c r="B101" s="125"/>
      <c r="C101" s="89">
        <f>SUM(C99:C100)</f>
        <v>0</v>
      </c>
      <c r="D101" s="89">
        <f>C101*Grunnlagsdata!$I$3</f>
        <v>0</v>
      </c>
      <c r="E101" s="89">
        <f>SUM(E99:E100)</f>
        <v>0</v>
      </c>
      <c r="F101" s="89">
        <f>E101*Grunnlagsdata!$I$3</f>
        <v>0</v>
      </c>
      <c r="G101" s="89">
        <f>SUM(G99:G100)</f>
        <v>0</v>
      </c>
      <c r="H101" s="89">
        <f>G101*Grunnlagsdata!$I$3</f>
        <v>0</v>
      </c>
      <c r="I101" s="89">
        <f>SUM(I99:I100)</f>
        <v>0</v>
      </c>
      <c r="J101" s="89">
        <f>I101*Grunnlagsdata!$I$3</f>
        <v>0</v>
      </c>
      <c r="K101" s="89">
        <f>SUM(K99:K100)</f>
        <v>0</v>
      </c>
      <c r="L101" s="89">
        <f>K101*Grunnlagsdata!$I$3</f>
        <v>0</v>
      </c>
      <c r="M101" s="89">
        <f>SUM(M99:M100)</f>
        <v>0</v>
      </c>
      <c r="N101" s="113">
        <f>M101*Grunnlagsdata!$I$3</f>
        <v>0</v>
      </c>
    </row>
    <row r="102" spans="1:14" x14ac:dyDescent="0.25">
      <c r="A102" s="122" t="s">
        <v>154</v>
      </c>
      <c r="B102" s="123"/>
      <c r="C102" s="86"/>
      <c r="D102" s="89">
        <f>C102*Grunnlagsdata!$I$3</f>
        <v>0</v>
      </c>
      <c r="E102" s="86"/>
      <c r="F102" s="89">
        <f>E102*Grunnlagsdata!$I$3</f>
        <v>0</v>
      </c>
      <c r="G102" s="86"/>
      <c r="H102" s="89">
        <f>G102*Grunnlagsdata!$I$3</f>
        <v>0</v>
      </c>
      <c r="I102" s="86"/>
      <c r="J102" s="89">
        <f>I102*Grunnlagsdata!$I$3</f>
        <v>0</v>
      </c>
      <c r="K102" s="86"/>
      <c r="L102" s="89">
        <f>K102*Grunnlagsdata!$I$3</f>
        <v>0</v>
      </c>
      <c r="M102" s="86"/>
      <c r="N102" s="113">
        <f>M102*Grunnlagsdata!$I$3</f>
        <v>0</v>
      </c>
    </row>
    <row r="103" spans="1:14" ht="15.75" thickBot="1" x14ac:dyDescent="0.3">
      <c r="A103" s="126" t="s">
        <v>12</v>
      </c>
      <c r="B103" s="127"/>
      <c r="C103" s="94">
        <f t="shared" ref="C103:N103" si="7">C101-C102</f>
        <v>0</v>
      </c>
      <c r="D103" s="94">
        <f t="shared" si="7"/>
        <v>0</v>
      </c>
      <c r="E103" s="94">
        <f t="shared" si="7"/>
        <v>0</v>
      </c>
      <c r="F103" s="94">
        <f t="shared" si="7"/>
        <v>0</v>
      </c>
      <c r="G103" s="94">
        <f t="shared" si="7"/>
        <v>0</v>
      </c>
      <c r="H103" s="94">
        <f t="shared" si="7"/>
        <v>0</v>
      </c>
      <c r="I103" s="94">
        <f t="shared" si="7"/>
        <v>0</v>
      </c>
      <c r="J103" s="94">
        <f t="shared" si="7"/>
        <v>0</v>
      </c>
      <c r="K103" s="94">
        <f t="shared" si="7"/>
        <v>0</v>
      </c>
      <c r="L103" s="94">
        <f t="shared" si="7"/>
        <v>0</v>
      </c>
      <c r="M103" s="94">
        <f t="shared" si="7"/>
        <v>0</v>
      </c>
      <c r="N103" s="118">
        <f t="shared" si="7"/>
        <v>0</v>
      </c>
    </row>
    <row r="104" spans="1:14" s="74" customFormat="1" x14ac:dyDescent="0.25">
      <c r="A104" s="73"/>
    </row>
    <row r="105" spans="1:14" s="74" customFormat="1" ht="15.75" thickBot="1" x14ac:dyDescent="0.3">
      <c r="A105" s="80" t="s">
        <v>155</v>
      </c>
    </row>
    <row r="106" spans="1:14" s="79" customFormat="1" x14ac:dyDescent="0.25">
      <c r="A106" s="128" t="s">
        <v>156</v>
      </c>
      <c r="B106" s="129"/>
      <c r="C106" s="130" t="s">
        <v>8</v>
      </c>
      <c r="D106" s="97" t="s">
        <v>9</v>
      </c>
      <c r="E106" s="296"/>
      <c r="F106" s="97" t="s">
        <v>9</v>
      </c>
      <c r="G106" s="296"/>
      <c r="H106" s="97" t="s">
        <v>9</v>
      </c>
      <c r="I106" s="296"/>
      <c r="J106" s="97" t="s">
        <v>9</v>
      </c>
      <c r="K106" s="296"/>
      <c r="L106" s="97" t="s">
        <v>9</v>
      </c>
      <c r="M106" s="296"/>
      <c r="N106" s="107" t="s">
        <v>9</v>
      </c>
    </row>
    <row r="107" spans="1:14" x14ac:dyDescent="0.25">
      <c r="A107" s="131" t="s">
        <v>157</v>
      </c>
      <c r="B107" s="132"/>
      <c r="C107" s="133">
        <v>2710</v>
      </c>
      <c r="D107" s="86"/>
      <c r="E107" s="297"/>
      <c r="F107" s="86"/>
      <c r="G107" s="297"/>
      <c r="H107" s="86"/>
      <c r="I107" s="297"/>
      <c r="J107" s="86"/>
      <c r="K107" s="297"/>
      <c r="L107" s="86"/>
      <c r="M107" s="297"/>
      <c r="N107" s="134"/>
    </row>
    <row r="108" spans="1:14" x14ac:dyDescent="0.25">
      <c r="A108" s="135" t="s">
        <v>158</v>
      </c>
      <c r="B108" s="136"/>
      <c r="C108" s="137"/>
      <c r="D108" s="86"/>
      <c r="E108" s="297"/>
      <c r="F108" s="86"/>
      <c r="G108" s="297"/>
      <c r="H108" s="86"/>
      <c r="I108" s="297"/>
      <c r="J108" s="86"/>
      <c r="K108" s="297"/>
      <c r="L108" s="86"/>
      <c r="M108" s="297"/>
      <c r="N108" s="134"/>
    </row>
    <row r="109" spans="1:14" ht="15.75" thickBot="1" x14ac:dyDescent="0.3">
      <c r="A109" s="138" t="s">
        <v>12</v>
      </c>
      <c r="B109" s="139"/>
      <c r="C109" s="140"/>
      <c r="D109" s="94">
        <f>D107-D108</f>
        <v>0</v>
      </c>
      <c r="E109" s="298"/>
      <c r="F109" s="94">
        <f>F107-F108</f>
        <v>0</v>
      </c>
      <c r="G109" s="298"/>
      <c r="H109" s="94">
        <f>H107-H108</f>
        <v>0</v>
      </c>
      <c r="I109" s="298"/>
      <c r="J109" s="94">
        <f>J107-J108</f>
        <v>0</v>
      </c>
      <c r="K109" s="298"/>
      <c r="L109" s="94">
        <f>L107-L108</f>
        <v>0</v>
      </c>
      <c r="M109" s="298"/>
      <c r="N109" s="118">
        <f>N107-N108</f>
        <v>0</v>
      </c>
    </row>
    <row r="110" spans="1:14" s="74" customFormat="1" ht="15.75" thickBot="1" x14ac:dyDescent="0.3">
      <c r="A110" s="73"/>
    </row>
    <row r="111" spans="1:14" s="79" customFormat="1" x14ac:dyDescent="0.25">
      <c r="A111" s="128" t="s">
        <v>159</v>
      </c>
      <c r="B111" s="129"/>
      <c r="C111" s="130" t="s">
        <v>8</v>
      </c>
      <c r="D111" s="97" t="s">
        <v>9</v>
      </c>
      <c r="E111" s="296"/>
      <c r="F111" s="97" t="s">
        <v>9</v>
      </c>
      <c r="G111" s="296"/>
      <c r="H111" s="97" t="s">
        <v>9</v>
      </c>
      <c r="I111" s="296"/>
      <c r="J111" s="97" t="s">
        <v>9</v>
      </c>
      <c r="K111" s="296"/>
      <c r="L111" s="97" t="s">
        <v>9</v>
      </c>
      <c r="M111" s="296"/>
      <c r="N111" s="107" t="s">
        <v>9</v>
      </c>
    </row>
    <row r="112" spans="1:14" x14ac:dyDescent="0.25">
      <c r="A112" s="131" t="s">
        <v>160</v>
      </c>
      <c r="B112" s="132"/>
      <c r="C112" s="133">
        <v>2711</v>
      </c>
      <c r="D112" s="86"/>
      <c r="E112" s="297"/>
      <c r="F112" s="86"/>
      <c r="G112" s="297"/>
      <c r="H112" s="86"/>
      <c r="I112" s="297"/>
      <c r="J112" s="86"/>
      <c r="K112" s="297"/>
      <c r="L112" s="86"/>
      <c r="M112" s="297"/>
      <c r="N112" s="134"/>
    </row>
    <row r="113" spans="1:14" x14ac:dyDescent="0.25">
      <c r="A113" s="135" t="s">
        <v>161</v>
      </c>
      <c r="B113" s="136"/>
      <c r="C113" s="137"/>
      <c r="D113" s="86"/>
      <c r="E113" s="297"/>
      <c r="F113" s="86"/>
      <c r="G113" s="297"/>
      <c r="H113" s="86"/>
      <c r="I113" s="297"/>
      <c r="J113" s="86"/>
      <c r="K113" s="297"/>
      <c r="L113" s="86"/>
      <c r="M113" s="297"/>
      <c r="N113" s="134"/>
    </row>
    <row r="114" spans="1:14" ht="15.75" thickBot="1" x14ac:dyDescent="0.3">
      <c r="A114" s="138" t="s">
        <v>12</v>
      </c>
      <c r="B114" s="139"/>
      <c r="C114" s="140"/>
      <c r="D114" s="94">
        <f>D112-D113</f>
        <v>0</v>
      </c>
      <c r="E114" s="298"/>
      <c r="F114" s="94">
        <f>F112-F113</f>
        <v>0</v>
      </c>
      <c r="G114" s="298"/>
      <c r="H114" s="94">
        <f>H112-H113</f>
        <v>0</v>
      </c>
      <c r="I114" s="298"/>
      <c r="J114" s="94">
        <f>J112-J113</f>
        <v>0</v>
      </c>
      <c r="K114" s="298"/>
      <c r="L114" s="94">
        <f>L112-L113</f>
        <v>0</v>
      </c>
      <c r="M114" s="298"/>
      <c r="N114" s="118">
        <f>N112-N113</f>
        <v>0</v>
      </c>
    </row>
    <row r="115" spans="1:14" s="74" customFormat="1" ht="15.75" thickBot="1" x14ac:dyDescent="0.3">
      <c r="A115" s="73"/>
    </row>
    <row r="116" spans="1:14" s="79" customFormat="1" x14ac:dyDescent="0.25">
      <c r="A116" s="128" t="s">
        <v>215</v>
      </c>
      <c r="B116" s="129"/>
      <c r="C116" s="130" t="s">
        <v>8</v>
      </c>
      <c r="D116" s="97" t="s">
        <v>9</v>
      </c>
      <c r="E116" s="296"/>
      <c r="F116" s="97" t="s">
        <v>9</v>
      </c>
      <c r="G116" s="296"/>
      <c r="H116" s="97" t="s">
        <v>9</v>
      </c>
      <c r="I116" s="296"/>
      <c r="J116" s="97" t="s">
        <v>9</v>
      </c>
      <c r="K116" s="296"/>
      <c r="L116" s="97" t="s">
        <v>9</v>
      </c>
      <c r="M116" s="296"/>
      <c r="N116" s="107" t="s">
        <v>9</v>
      </c>
    </row>
    <row r="117" spans="1:14" x14ac:dyDescent="0.25">
      <c r="A117" s="131" t="s">
        <v>216</v>
      </c>
      <c r="B117" s="132"/>
      <c r="C117" s="133">
        <v>2712</v>
      </c>
      <c r="D117" s="86"/>
      <c r="E117" s="297"/>
      <c r="F117" s="86"/>
      <c r="G117" s="297"/>
      <c r="H117" s="86"/>
      <c r="I117" s="297"/>
      <c r="J117" s="86"/>
      <c r="K117" s="297"/>
      <c r="L117" s="86"/>
      <c r="M117" s="297"/>
      <c r="N117" s="134"/>
    </row>
    <row r="118" spans="1:14" x14ac:dyDescent="0.25">
      <c r="A118" s="135" t="s">
        <v>217</v>
      </c>
      <c r="B118" s="136"/>
      <c r="C118" s="137"/>
      <c r="D118" s="86"/>
      <c r="E118" s="297"/>
      <c r="F118" s="86"/>
      <c r="G118" s="297"/>
      <c r="H118" s="86"/>
      <c r="I118" s="297"/>
      <c r="J118" s="86"/>
      <c r="K118" s="297"/>
      <c r="L118" s="86"/>
      <c r="M118" s="297"/>
      <c r="N118" s="134"/>
    </row>
    <row r="119" spans="1:14" ht="15.75" thickBot="1" x14ac:dyDescent="0.3">
      <c r="A119" s="138" t="s">
        <v>12</v>
      </c>
      <c r="B119" s="139"/>
      <c r="C119" s="140"/>
      <c r="D119" s="94">
        <f>D117-D118</f>
        <v>0</v>
      </c>
      <c r="E119" s="298"/>
      <c r="F119" s="94">
        <f>F117-F118</f>
        <v>0</v>
      </c>
      <c r="G119" s="298"/>
      <c r="H119" s="94">
        <f>H117-H118</f>
        <v>0</v>
      </c>
      <c r="I119" s="298"/>
      <c r="J119" s="94">
        <f>J117-J118</f>
        <v>0</v>
      </c>
      <c r="K119" s="298"/>
      <c r="L119" s="94">
        <f>L117-L118</f>
        <v>0</v>
      </c>
      <c r="M119" s="298"/>
      <c r="N119" s="118">
        <f>N117-N118</f>
        <v>0</v>
      </c>
    </row>
    <row r="120" spans="1:14" s="74" customFormat="1" x14ac:dyDescent="0.25">
      <c r="A120" s="73"/>
    </row>
    <row r="121" spans="1:14" s="74" customFormat="1" ht="15.75" thickBot="1" x14ac:dyDescent="0.3">
      <c r="A121" s="80" t="s">
        <v>162</v>
      </c>
    </row>
    <row r="122" spans="1:14" s="79" customFormat="1" x14ac:dyDescent="0.25">
      <c r="A122" s="128" t="s">
        <v>163</v>
      </c>
      <c r="B122" s="129"/>
      <c r="C122" s="130" t="s">
        <v>8</v>
      </c>
      <c r="D122" s="97" t="s">
        <v>9</v>
      </c>
      <c r="E122" s="296"/>
      <c r="F122" s="97" t="s">
        <v>9</v>
      </c>
      <c r="G122" s="296"/>
      <c r="H122" s="97" t="s">
        <v>9</v>
      </c>
      <c r="I122" s="296"/>
      <c r="J122" s="97" t="s">
        <v>9</v>
      </c>
      <c r="K122" s="296"/>
      <c r="L122" s="97" t="s">
        <v>9</v>
      </c>
      <c r="M122" s="296"/>
      <c r="N122" s="107" t="s">
        <v>9</v>
      </c>
    </row>
    <row r="123" spans="1:14" x14ac:dyDescent="0.25">
      <c r="A123" s="131" t="s">
        <v>164</v>
      </c>
      <c r="B123" s="132"/>
      <c r="C123" s="133">
        <v>2716</v>
      </c>
      <c r="D123" s="86"/>
      <c r="E123" s="297"/>
      <c r="F123" s="86"/>
      <c r="G123" s="297"/>
      <c r="H123" s="86"/>
      <c r="I123" s="297"/>
      <c r="J123" s="86"/>
      <c r="K123" s="297"/>
      <c r="L123" s="86"/>
      <c r="M123" s="297"/>
      <c r="N123" s="134"/>
    </row>
    <row r="124" spans="1:14" x14ac:dyDescent="0.25">
      <c r="A124" s="135" t="s">
        <v>165</v>
      </c>
      <c r="B124" s="136"/>
      <c r="C124" s="137"/>
      <c r="D124" s="86"/>
      <c r="E124" s="297"/>
      <c r="F124" s="86"/>
      <c r="G124" s="297"/>
      <c r="H124" s="86"/>
      <c r="I124" s="297"/>
      <c r="J124" s="86"/>
      <c r="K124" s="297"/>
      <c r="L124" s="86"/>
      <c r="M124" s="297"/>
      <c r="N124" s="134"/>
    </row>
    <row r="125" spans="1:14" ht="15.75" thickBot="1" x14ac:dyDescent="0.3">
      <c r="A125" s="138" t="s">
        <v>12</v>
      </c>
      <c r="B125" s="139"/>
      <c r="C125" s="140"/>
      <c r="D125" s="94">
        <f>D123-D124</f>
        <v>0</v>
      </c>
      <c r="E125" s="298"/>
      <c r="F125" s="94">
        <f>F123-F124</f>
        <v>0</v>
      </c>
      <c r="G125" s="298"/>
      <c r="H125" s="94">
        <f>H123-H124</f>
        <v>0</v>
      </c>
      <c r="I125" s="298"/>
      <c r="J125" s="94">
        <f>J123-J124</f>
        <v>0</v>
      </c>
      <c r="K125" s="298"/>
      <c r="L125" s="94">
        <f>L123-L124</f>
        <v>0</v>
      </c>
      <c r="M125" s="298"/>
      <c r="N125" s="118">
        <f>N123-N124</f>
        <v>0</v>
      </c>
    </row>
    <row r="126" spans="1:14" s="74" customFormat="1" ht="15.75" thickBot="1" x14ac:dyDescent="0.3">
      <c r="A126" s="73"/>
    </row>
    <row r="127" spans="1:14" s="79" customFormat="1" x14ac:dyDescent="0.25">
      <c r="A127" s="128" t="s">
        <v>166</v>
      </c>
      <c r="B127" s="129"/>
      <c r="C127" s="130" t="s">
        <v>8</v>
      </c>
      <c r="D127" s="97" t="s">
        <v>9</v>
      </c>
      <c r="E127" s="296"/>
      <c r="F127" s="97" t="s">
        <v>9</v>
      </c>
      <c r="G127" s="296"/>
      <c r="H127" s="97" t="s">
        <v>9</v>
      </c>
      <c r="I127" s="296"/>
      <c r="J127" s="97" t="s">
        <v>9</v>
      </c>
      <c r="K127" s="296"/>
      <c r="L127" s="97" t="s">
        <v>9</v>
      </c>
      <c r="M127" s="296"/>
      <c r="N127" s="107" t="s">
        <v>9</v>
      </c>
    </row>
    <row r="128" spans="1:14" x14ac:dyDescent="0.25">
      <c r="A128" s="131" t="s">
        <v>167</v>
      </c>
      <c r="B128" s="132"/>
      <c r="C128" s="133">
        <v>2717</v>
      </c>
      <c r="D128" s="86"/>
      <c r="E128" s="297"/>
      <c r="F128" s="86"/>
      <c r="G128" s="297"/>
      <c r="H128" s="86"/>
      <c r="I128" s="297"/>
      <c r="J128" s="86"/>
      <c r="K128" s="297"/>
      <c r="L128" s="86"/>
      <c r="M128" s="297"/>
      <c r="N128" s="134"/>
    </row>
    <row r="129" spans="1:14" x14ac:dyDescent="0.25">
      <c r="A129" s="135" t="s">
        <v>168</v>
      </c>
      <c r="B129" s="136"/>
      <c r="C129" s="137"/>
      <c r="D129" s="86"/>
      <c r="E129" s="297"/>
      <c r="F129" s="86"/>
      <c r="G129" s="297"/>
      <c r="H129" s="86"/>
      <c r="I129" s="297"/>
      <c r="J129" s="86"/>
      <c r="K129" s="297"/>
      <c r="L129" s="86"/>
      <c r="M129" s="297"/>
      <c r="N129" s="134"/>
    </row>
    <row r="130" spans="1:14" ht="15.75" thickBot="1" x14ac:dyDescent="0.3">
      <c r="A130" s="138" t="s">
        <v>12</v>
      </c>
      <c r="B130" s="139"/>
      <c r="C130" s="140"/>
      <c r="D130" s="94">
        <f>D128-D129</f>
        <v>0</v>
      </c>
      <c r="E130" s="298"/>
      <c r="F130" s="94">
        <f>F128-F129</f>
        <v>0</v>
      </c>
      <c r="G130" s="298"/>
      <c r="H130" s="94">
        <f>H128-H129</f>
        <v>0</v>
      </c>
      <c r="I130" s="298"/>
      <c r="J130" s="94">
        <f>J128-J129</f>
        <v>0</v>
      </c>
      <c r="K130" s="298"/>
      <c r="L130" s="94">
        <f>L128-L129</f>
        <v>0</v>
      </c>
      <c r="M130" s="298"/>
      <c r="N130" s="118">
        <f>N128-N129</f>
        <v>0</v>
      </c>
    </row>
    <row r="131" spans="1:14" s="74" customFormat="1" x14ac:dyDescent="0.25">
      <c r="A131" s="73"/>
    </row>
    <row r="132" spans="1:14" s="74" customFormat="1" ht="15.75" thickBot="1" x14ac:dyDescent="0.3">
      <c r="A132" s="80" t="s">
        <v>169</v>
      </c>
    </row>
    <row r="133" spans="1:14" x14ac:dyDescent="0.25">
      <c r="A133" s="128" t="s">
        <v>170</v>
      </c>
      <c r="B133" s="129"/>
      <c r="C133" s="130" t="s">
        <v>8</v>
      </c>
      <c r="D133" s="97" t="s">
        <v>171</v>
      </c>
      <c r="E133" s="296"/>
      <c r="F133" s="97" t="s">
        <v>171</v>
      </c>
      <c r="G133" s="296"/>
      <c r="H133" s="97" t="s">
        <v>171</v>
      </c>
      <c r="I133" s="296"/>
      <c r="J133" s="97" t="s">
        <v>171</v>
      </c>
      <c r="K133" s="296"/>
      <c r="L133" s="97" t="s">
        <v>171</v>
      </c>
      <c r="M133" s="296"/>
      <c r="N133" s="107" t="s">
        <v>171</v>
      </c>
    </row>
    <row r="134" spans="1:14" x14ac:dyDescent="0.25">
      <c r="A134" s="131" t="s">
        <v>172</v>
      </c>
      <c r="B134" s="132"/>
      <c r="C134" s="133" t="s">
        <v>173</v>
      </c>
      <c r="D134" s="86"/>
      <c r="E134" s="297"/>
      <c r="F134" s="86"/>
      <c r="G134" s="297"/>
      <c r="H134" s="86"/>
      <c r="I134" s="297"/>
      <c r="J134" s="86"/>
      <c r="K134" s="297"/>
      <c r="L134" s="86"/>
      <c r="M134" s="297"/>
      <c r="N134" s="134"/>
    </row>
    <row r="135" spans="1:14" x14ac:dyDescent="0.25">
      <c r="A135" s="135" t="s">
        <v>174</v>
      </c>
      <c r="B135" s="136"/>
      <c r="C135" s="137"/>
      <c r="D135" s="89">
        <f>D27+D35+D43+D73+D80+D95+D102-D108-D113-D118-D124-D129</f>
        <v>0</v>
      </c>
      <c r="E135" s="297"/>
      <c r="F135" s="89">
        <f>F27+F35+F43+F73+F80+F95+F102-F108-F113-F118-F124-F129</f>
        <v>0</v>
      </c>
      <c r="G135" s="297"/>
      <c r="H135" s="89">
        <f>H27+H35+H43+H73+H80+H95+H102-H108-H113-H118-H124-H129</f>
        <v>0</v>
      </c>
      <c r="I135" s="297"/>
      <c r="J135" s="89">
        <f>J27+J35+J43+J73+J80+J95+J102-J108-J113-J118-J124-J129</f>
        <v>0</v>
      </c>
      <c r="K135" s="297"/>
      <c r="L135" s="89">
        <f>L27+L35+L43+L73+L80+L95+L102-L108-L113-L118-L124-L129</f>
        <v>0</v>
      </c>
      <c r="M135" s="297"/>
      <c r="N135" s="113">
        <f>N27+N35+N43+N73+N80+N95+N102-N108-N113-N118-N124-N129</f>
        <v>0</v>
      </c>
    </row>
    <row r="136" spans="1:14" ht="15.75" thickBot="1" x14ac:dyDescent="0.3">
      <c r="A136" s="138" t="s">
        <v>12</v>
      </c>
      <c r="B136" s="139"/>
      <c r="C136" s="140"/>
      <c r="D136" s="94">
        <f>D134-D135</f>
        <v>0</v>
      </c>
      <c r="E136" s="298"/>
      <c r="F136" s="94">
        <f>F134-F135</f>
        <v>0</v>
      </c>
      <c r="G136" s="298"/>
      <c r="H136" s="94">
        <f>H134-H135</f>
        <v>0</v>
      </c>
      <c r="I136" s="298"/>
      <c r="J136" s="94">
        <f>J134-J135</f>
        <v>0</v>
      </c>
      <c r="K136" s="298"/>
      <c r="L136" s="94">
        <f>L134-L135</f>
        <v>0</v>
      </c>
      <c r="M136" s="298"/>
      <c r="N136" s="118">
        <f>N134-N135</f>
        <v>0</v>
      </c>
    </row>
    <row r="137" spans="1:14" s="74" customFormat="1" x14ac:dyDescent="0.25">
      <c r="A137" s="73"/>
    </row>
    <row r="138" spans="1:14" s="74" customFormat="1" ht="15.75" thickBot="1" x14ac:dyDescent="0.3">
      <c r="A138" s="141" t="s">
        <v>175</v>
      </c>
    </row>
    <row r="139" spans="1:14" s="66" customFormat="1" x14ac:dyDescent="0.25">
      <c r="A139" s="294"/>
      <c r="B139" s="295"/>
      <c r="C139" s="286"/>
      <c r="D139" s="142"/>
      <c r="E139" s="286"/>
      <c r="F139" s="142"/>
      <c r="G139" s="286"/>
      <c r="H139" s="142"/>
      <c r="I139" s="286"/>
      <c r="J139" s="142"/>
      <c r="K139" s="286"/>
      <c r="L139" s="142"/>
      <c r="M139" s="286"/>
      <c r="N139" s="143"/>
    </row>
    <row r="140" spans="1:14" s="66" customFormat="1" x14ac:dyDescent="0.25">
      <c r="A140" s="289"/>
      <c r="B140" s="290"/>
      <c r="C140" s="287"/>
      <c r="D140" s="144"/>
      <c r="E140" s="287"/>
      <c r="F140" s="144"/>
      <c r="G140" s="287"/>
      <c r="H140" s="144"/>
      <c r="I140" s="287"/>
      <c r="J140" s="144"/>
      <c r="K140" s="287"/>
      <c r="L140" s="144"/>
      <c r="M140" s="287"/>
      <c r="N140" s="145"/>
    </row>
    <row r="141" spans="1:14" s="66" customFormat="1" ht="15.75" thickBot="1" x14ac:dyDescent="0.3">
      <c r="A141" s="146" t="s">
        <v>27</v>
      </c>
      <c r="B141" s="147"/>
      <c r="C141" s="288"/>
      <c r="D141" s="94">
        <f>SUM(D139:D140)</f>
        <v>0</v>
      </c>
      <c r="E141" s="288"/>
      <c r="F141" s="94">
        <f>SUM(F139:F140)</f>
        <v>0</v>
      </c>
      <c r="G141" s="288"/>
      <c r="H141" s="94">
        <f>SUM(H139:H140)</f>
        <v>0</v>
      </c>
      <c r="I141" s="288"/>
      <c r="J141" s="94">
        <f>SUM(J139:J140)</f>
        <v>0</v>
      </c>
      <c r="K141" s="288"/>
      <c r="L141" s="94">
        <f>SUM(L139:L140)</f>
        <v>0</v>
      </c>
      <c r="M141" s="288"/>
      <c r="N141" s="118">
        <f>SUM(N139:N140)</f>
        <v>0</v>
      </c>
    </row>
    <row r="142" spans="1:14" s="66" customFormat="1" x14ac:dyDescent="0.25">
      <c r="A142" s="75"/>
      <c r="B142" s="75"/>
      <c r="C142" s="148" t="s">
        <v>6</v>
      </c>
      <c r="D142" s="192"/>
      <c r="E142" s="193" t="s">
        <v>6</v>
      </c>
      <c r="F142" s="192"/>
      <c r="G142" s="193" t="s">
        <v>6</v>
      </c>
      <c r="H142" s="192"/>
      <c r="I142" s="193" t="s">
        <v>6</v>
      </c>
      <c r="J142" s="192"/>
      <c r="K142" s="193" t="s">
        <v>6</v>
      </c>
      <c r="L142" s="192"/>
      <c r="M142" s="193" t="s">
        <v>6</v>
      </c>
      <c r="N142" s="194"/>
    </row>
    <row r="143" spans="1:14" s="66" customFormat="1" x14ac:dyDescent="0.25">
      <c r="A143" s="75"/>
      <c r="B143" s="75"/>
      <c r="C143" s="149" t="s">
        <v>7</v>
      </c>
      <c r="D143" s="195"/>
      <c r="E143" s="196" t="s">
        <v>7</v>
      </c>
      <c r="F143" s="195"/>
      <c r="G143" s="196" t="s">
        <v>7</v>
      </c>
      <c r="H143" s="195"/>
      <c r="I143" s="196" t="s">
        <v>7</v>
      </c>
      <c r="J143" s="195"/>
      <c r="K143" s="196" t="s">
        <v>7</v>
      </c>
      <c r="L143" s="195"/>
      <c r="M143" s="196" t="s">
        <v>7</v>
      </c>
      <c r="N143" s="197"/>
    </row>
    <row r="144" spans="1:14" s="66" customFormat="1" ht="15.75" thickBot="1" x14ac:dyDescent="0.3">
      <c r="A144" s="75"/>
      <c r="B144" s="75"/>
      <c r="C144" s="152" t="s">
        <v>14</v>
      </c>
      <c r="D144" s="35"/>
      <c r="E144" s="198" t="s">
        <v>14</v>
      </c>
      <c r="F144" s="35"/>
      <c r="G144" s="198" t="s">
        <v>14</v>
      </c>
      <c r="H144" s="35"/>
      <c r="I144" s="198" t="s">
        <v>14</v>
      </c>
      <c r="J144" s="35"/>
      <c r="K144" s="198" t="s">
        <v>14</v>
      </c>
      <c r="L144" s="35"/>
      <c r="M144" s="198" t="s">
        <v>14</v>
      </c>
      <c r="N144" s="35"/>
    </row>
    <row r="146" spans="1:14" ht="15.75" thickBot="1" x14ac:dyDescent="0.3">
      <c r="A146" s="141" t="s">
        <v>176</v>
      </c>
    </row>
    <row r="147" spans="1:14" x14ac:dyDescent="0.25">
      <c r="A147" s="155" t="s">
        <v>106</v>
      </c>
      <c r="B147" s="291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3"/>
    </row>
    <row r="148" spans="1:14" x14ac:dyDescent="0.25">
      <c r="A148" s="156" t="s">
        <v>107</v>
      </c>
      <c r="B148" s="280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2"/>
    </row>
    <row r="149" spans="1:14" x14ac:dyDescent="0.25">
      <c r="A149" s="156" t="s">
        <v>108</v>
      </c>
      <c r="B149" s="280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2"/>
    </row>
    <row r="150" spans="1:14" x14ac:dyDescent="0.25">
      <c r="A150" s="156" t="s">
        <v>109</v>
      </c>
      <c r="B150" s="280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2"/>
    </row>
    <row r="151" spans="1:14" x14ac:dyDescent="0.25">
      <c r="A151" s="156" t="s">
        <v>110</v>
      </c>
      <c r="B151" s="280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2"/>
    </row>
    <row r="152" spans="1:14" ht="15.75" thickBot="1" x14ac:dyDescent="0.3">
      <c r="A152" s="157" t="s">
        <v>111</v>
      </c>
      <c r="B152" s="283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5"/>
    </row>
  </sheetData>
  <mergeCells count="131">
    <mergeCell ref="D9:D14"/>
    <mergeCell ref="F9:F14"/>
    <mergeCell ref="H9:H14"/>
    <mergeCell ref="J9:J14"/>
    <mergeCell ref="L9:L14"/>
    <mergeCell ref="N9:N14"/>
    <mergeCell ref="B1:N1"/>
    <mergeCell ref="B3:N3"/>
    <mergeCell ref="B4:L4"/>
    <mergeCell ref="C6:D6"/>
    <mergeCell ref="E6:F6"/>
    <mergeCell ref="G6:H6"/>
    <mergeCell ref="I6:J6"/>
    <mergeCell ref="K6:L6"/>
    <mergeCell ref="M6:N6"/>
    <mergeCell ref="D23:D25"/>
    <mergeCell ref="F23:F25"/>
    <mergeCell ref="H23:H25"/>
    <mergeCell ref="J23:J25"/>
    <mergeCell ref="L23:L25"/>
    <mergeCell ref="N23:N25"/>
    <mergeCell ref="D16:D19"/>
    <mergeCell ref="F16:F19"/>
    <mergeCell ref="H16:H19"/>
    <mergeCell ref="J16:J19"/>
    <mergeCell ref="L16:L19"/>
    <mergeCell ref="N16:N19"/>
    <mergeCell ref="D39:D41"/>
    <mergeCell ref="F39:F41"/>
    <mergeCell ref="H39:H41"/>
    <mergeCell ref="J39:J41"/>
    <mergeCell ref="L39:L41"/>
    <mergeCell ref="N39:N41"/>
    <mergeCell ref="D31:D33"/>
    <mergeCell ref="F31:F33"/>
    <mergeCell ref="H31:H33"/>
    <mergeCell ref="J31:J33"/>
    <mergeCell ref="L31:L33"/>
    <mergeCell ref="N31:N33"/>
    <mergeCell ref="D53:D58"/>
    <mergeCell ref="F53:F58"/>
    <mergeCell ref="H53:H58"/>
    <mergeCell ref="J53:J58"/>
    <mergeCell ref="L53:L58"/>
    <mergeCell ref="N53:N58"/>
    <mergeCell ref="D46:D51"/>
    <mergeCell ref="F46:F51"/>
    <mergeCell ref="H46:H51"/>
    <mergeCell ref="J46:J51"/>
    <mergeCell ref="L46:L51"/>
    <mergeCell ref="N46:N51"/>
    <mergeCell ref="D70:D71"/>
    <mergeCell ref="F70:F71"/>
    <mergeCell ref="H70:H71"/>
    <mergeCell ref="J70:J71"/>
    <mergeCell ref="L70:L71"/>
    <mergeCell ref="N70:N71"/>
    <mergeCell ref="D61:D66"/>
    <mergeCell ref="F61:F66"/>
    <mergeCell ref="H61:H66"/>
    <mergeCell ref="J61:J66"/>
    <mergeCell ref="L61:L66"/>
    <mergeCell ref="N61:N66"/>
    <mergeCell ref="D84:D85"/>
    <mergeCell ref="F84:F85"/>
    <mergeCell ref="H84:H85"/>
    <mergeCell ref="J84:J85"/>
    <mergeCell ref="L84:L85"/>
    <mergeCell ref="N84:N85"/>
    <mergeCell ref="D77:D78"/>
    <mergeCell ref="F77:F78"/>
    <mergeCell ref="H77:H78"/>
    <mergeCell ref="J77:J78"/>
    <mergeCell ref="L77:L78"/>
    <mergeCell ref="N77:N78"/>
    <mergeCell ref="D99:D100"/>
    <mergeCell ref="F99:F100"/>
    <mergeCell ref="H99:H100"/>
    <mergeCell ref="J99:J100"/>
    <mergeCell ref="L99:L100"/>
    <mergeCell ref="N99:N100"/>
    <mergeCell ref="D92:D93"/>
    <mergeCell ref="F92:F93"/>
    <mergeCell ref="H92:H93"/>
    <mergeCell ref="J92:J93"/>
    <mergeCell ref="L92:L93"/>
    <mergeCell ref="N92:N93"/>
    <mergeCell ref="E106:E109"/>
    <mergeCell ref="G106:G109"/>
    <mergeCell ref="I106:I109"/>
    <mergeCell ref="K106:K109"/>
    <mergeCell ref="M106:M109"/>
    <mergeCell ref="E111:E114"/>
    <mergeCell ref="G111:G114"/>
    <mergeCell ref="I111:I114"/>
    <mergeCell ref="K111:K114"/>
    <mergeCell ref="M111:M114"/>
    <mergeCell ref="E116:E119"/>
    <mergeCell ref="G116:G119"/>
    <mergeCell ref="I116:I119"/>
    <mergeCell ref="K116:K119"/>
    <mergeCell ref="M116:M119"/>
    <mergeCell ref="E122:E125"/>
    <mergeCell ref="G122:G125"/>
    <mergeCell ref="I122:I125"/>
    <mergeCell ref="K122:K125"/>
    <mergeCell ref="M122:M125"/>
    <mergeCell ref="E127:E130"/>
    <mergeCell ref="G127:G130"/>
    <mergeCell ref="I127:I130"/>
    <mergeCell ref="K127:K130"/>
    <mergeCell ref="M127:M130"/>
    <mergeCell ref="E133:E136"/>
    <mergeCell ref="G133:G136"/>
    <mergeCell ref="I133:I136"/>
    <mergeCell ref="K133:K136"/>
    <mergeCell ref="M133:M136"/>
    <mergeCell ref="B151:N151"/>
    <mergeCell ref="B152:N152"/>
    <mergeCell ref="M139:M141"/>
    <mergeCell ref="A140:B140"/>
    <mergeCell ref="B147:N147"/>
    <mergeCell ref="B148:N148"/>
    <mergeCell ref="B149:N149"/>
    <mergeCell ref="B150:N150"/>
    <mergeCell ref="A139:B139"/>
    <mergeCell ref="C139:C141"/>
    <mergeCell ref="E139:E141"/>
    <mergeCell ref="G139:G141"/>
    <mergeCell ref="I139:I141"/>
    <mergeCell ref="K139:K141"/>
  </mergeCells>
  <conditionalFormatting sqref="D144">
    <cfRule type="expression" dxfId="37" priority="16">
      <formula>D144="Alt OK"</formula>
    </cfRule>
    <cfRule type="expression" dxfId="36" priority="17">
      <formula>D144="DFØ følger opp"</formula>
    </cfRule>
  </conditionalFormatting>
  <conditionalFormatting sqref="D144">
    <cfRule type="expression" dxfId="35" priority="18">
      <formula>D144="Kunde følger opp"</formula>
    </cfRule>
  </conditionalFormatting>
  <conditionalFormatting sqref="F144">
    <cfRule type="expression" dxfId="34" priority="13">
      <formula>F144="Alt OK"</formula>
    </cfRule>
    <cfRule type="expression" dxfId="33" priority="14">
      <formula>F144="DFØ følger opp"</formula>
    </cfRule>
  </conditionalFormatting>
  <conditionalFormatting sqref="F144">
    <cfRule type="expression" dxfId="32" priority="15">
      <formula>F144="Kunde følger opp"</formula>
    </cfRule>
  </conditionalFormatting>
  <conditionalFormatting sqref="H144">
    <cfRule type="expression" dxfId="31" priority="10">
      <formula>H144="Alt OK"</formula>
    </cfRule>
    <cfRule type="expression" dxfId="30" priority="11">
      <formula>H144="DFØ følger opp"</formula>
    </cfRule>
  </conditionalFormatting>
  <conditionalFormatting sqref="H144">
    <cfRule type="expression" dxfId="29" priority="12">
      <formula>H144="Kunde følger opp"</formula>
    </cfRule>
  </conditionalFormatting>
  <conditionalFormatting sqref="J144">
    <cfRule type="expression" dxfId="28" priority="7">
      <formula>J144="Alt OK"</formula>
    </cfRule>
    <cfRule type="expression" dxfId="27" priority="8">
      <formula>J144="DFØ følger opp"</formula>
    </cfRule>
  </conditionalFormatting>
  <conditionalFormatting sqref="J144">
    <cfRule type="expression" dxfId="26" priority="9">
      <formula>J144="Kunde følger opp"</formula>
    </cfRule>
  </conditionalFormatting>
  <conditionalFormatting sqref="L144">
    <cfRule type="expression" dxfId="25" priority="4">
      <formula>L144="Alt OK"</formula>
    </cfRule>
    <cfRule type="expression" dxfId="24" priority="5">
      <formula>L144="DFØ følger opp"</formula>
    </cfRule>
  </conditionalFormatting>
  <conditionalFormatting sqref="L144">
    <cfRule type="expression" dxfId="23" priority="6">
      <formula>L144="Kunde følger opp"</formula>
    </cfRule>
  </conditionalFormatting>
  <conditionalFormatting sqref="N144">
    <cfRule type="expression" dxfId="22" priority="1">
      <formula>N144="Alt OK"</formula>
    </cfRule>
    <cfRule type="expression" dxfId="21" priority="2">
      <formula>N144="DFØ følger opp"</formula>
    </cfRule>
  </conditionalFormatting>
  <conditionalFormatting sqref="N144">
    <cfRule type="expression" dxfId="20" priority="3">
      <formula>N144="Kunde følger opp"</formula>
    </cfRule>
  </conditionalFormatting>
  <hyperlinks>
    <hyperlink ref="A3" location="Avstemmingsoversikt!A1" display="Til avviksoversikt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>
    <oddFooter>&amp;L&amp;7&amp;K9C9C9C© Copyright Sticos AS&amp;R&amp;7&amp;K9C9C9CUtskrift fra Sticos</oddFooter>
  </headerFooter>
  <ignoredErrors>
    <ignoredError sqref="D26:L26 D34:L34 D42:L42 D72:L72 D79:L79 D86:L86 D94:L94 D101:L101" formula="1"/>
    <ignoredError sqref="B4:N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00000000-0002-0000-1D00-000000000000}">
          <x14:formula1>
            <xm:f>Avstemmingskoder!$A$3:$A$5</xm:f>
          </x14:formula1>
          <xm:sqref>D144 L144 J144 H144 F144 N144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54"/>
  <sheetViews>
    <sheetView showGridLines="0" zoomScale="90" zoomScaleNormal="90" workbookViewId="0">
      <selection activeCell="A3" sqref="A3"/>
    </sheetView>
  </sheetViews>
  <sheetFormatPr defaultColWidth="9.140625" defaultRowHeight="15" x14ac:dyDescent="0.25"/>
  <cols>
    <col min="1" max="1" width="26.140625" style="75" customWidth="1"/>
    <col min="2" max="3" width="13.42578125" style="75" customWidth="1"/>
    <col min="4" max="12" width="16.85546875" style="75" customWidth="1"/>
    <col min="13" max="14" width="14.85546875" style="75" customWidth="1"/>
    <col min="15" max="16384" width="9.140625" style="75"/>
  </cols>
  <sheetData>
    <row r="1" spans="1:14" s="159" customFormat="1" ht="18.75" x14ac:dyDescent="0.3">
      <c r="A1" s="65" t="s">
        <v>23</v>
      </c>
      <c r="B1" s="328" t="s">
        <v>1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14" s="159" customFormat="1" ht="19.5" thickBot="1" x14ac:dyDescent="0.35">
      <c r="A2" s="65" t="s">
        <v>73</v>
      </c>
      <c r="B2" s="67"/>
      <c r="C2" s="68"/>
      <c r="D2" s="68"/>
      <c r="E2" s="68"/>
      <c r="F2" s="68"/>
      <c r="G2" s="68"/>
      <c r="H2" s="68"/>
      <c r="I2" s="68"/>
      <c r="J2" s="67"/>
      <c r="K2" s="67"/>
    </row>
    <row r="3" spans="1:14" ht="19.5" thickBot="1" x14ac:dyDescent="0.35">
      <c r="A3" s="160" t="s">
        <v>82</v>
      </c>
      <c r="B3" s="329" t="s">
        <v>177</v>
      </c>
      <c r="C3" s="330"/>
      <c r="D3" s="330"/>
      <c r="E3" s="330"/>
      <c r="F3" s="330"/>
      <c r="G3" s="330"/>
      <c r="H3" s="330"/>
      <c r="I3" s="330"/>
      <c r="J3" s="331"/>
      <c r="K3" s="161"/>
      <c r="L3" s="162"/>
    </row>
    <row r="4" spans="1:14" ht="15.75" thickBot="1" x14ac:dyDescent="0.3">
      <c r="A4" s="70" t="s">
        <v>3</v>
      </c>
      <c r="B4" s="332" t="str">
        <f>Avstemmingsoversikt!A7</f>
        <v>xx - MAL - XXX/XXXX</v>
      </c>
      <c r="C4" s="333"/>
      <c r="D4" s="333"/>
      <c r="E4" s="333"/>
      <c r="F4" s="333"/>
      <c r="G4" s="333"/>
      <c r="H4" s="333"/>
      <c r="I4" s="333"/>
      <c r="J4" s="334"/>
      <c r="K4" s="70" t="s">
        <v>2</v>
      </c>
      <c r="L4" s="71">
        <f>IF(Avstemmingsoversikt!P4= " "," ",Avstemmingsoversikt!P4)</f>
        <v>2021</v>
      </c>
    </row>
    <row r="5" spans="1:14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t="15.75" thickBo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4" x14ac:dyDescent="0.25">
      <c r="A7" s="369" t="s">
        <v>178</v>
      </c>
      <c r="B7" s="370"/>
      <c r="C7" s="371"/>
      <c r="D7" s="362" t="s">
        <v>17</v>
      </c>
      <c r="E7" s="362" t="s">
        <v>18</v>
      </c>
      <c r="F7" s="362" t="s">
        <v>19</v>
      </c>
      <c r="G7" s="362" t="s">
        <v>179</v>
      </c>
      <c r="H7" s="362" t="s">
        <v>20</v>
      </c>
      <c r="I7" s="362" t="s">
        <v>21</v>
      </c>
      <c r="J7" s="362" t="s">
        <v>180</v>
      </c>
      <c r="K7" s="286" t="s">
        <v>181</v>
      </c>
      <c r="L7" s="364" t="s">
        <v>182</v>
      </c>
      <c r="M7" s="366" t="s">
        <v>33</v>
      </c>
      <c r="N7" s="367"/>
    </row>
    <row r="8" spans="1:14" x14ac:dyDescent="0.25">
      <c r="A8" s="372"/>
      <c r="B8" s="373"/>
      <c r="C8" s="374"/>
      <c r="D8" s="363"/>
      <c r="E8" s="363"/>
      <c r="F8" s="363"/>
      <c r="G8" s="363"/>
      <c r="H8" s="363"/>
      <c r="I8" s="363"/>
      <c r="J8" s="363"/>
      <c r="K8" s="363"/>
      <c r="L8" s="365"/>
      <c r="M8" s="163" t="s">
        <v>566</v>
      </c>
      <c r="N8" s="164" t="s">
        <v>12</v>
      </c>
    </row>
    <row r="9" spans="1:14" x14ac:dyDescent="0.25">
      <c r="A9" s="358" t="s">
        <v>183</v>
      </c>
      <c r="B9" s="359"/>
      <c r="C9" s="359"/>
      <c r="D9" s="165">
        <f>'D6 Avstemming ordinær MVA'!C12</f>
        <v>0</v>
      </c>
      <c r="E9" s="165">
        <f>'D6 Avstemming ordinær MVA'!E12</f>
        <v>0</v>
      </c>
      <c r="F9" s="165">
        <f>'D6 Avstemming ordinær MVA'!G12</f>
        <v>0</v>
      </c>
      <c r="G9" s="165">
        <f>'D6 Avstemming ordinær MVA'!I12</f>
        <v>0</v>
      </c>
      <c r="H9" s="165">
        <f>'D6 Avstemming ordinær MVA'!K12</f>
        <v>0</v>
      </c>
      <c r="I9" s="165">
        <f>'D6 Avstemming ordinær MVA'!M12</f>
        <v>0</v>
      </c>
      <c r="J9" s="165">
        <f>SUM(D9:I9)</f>
        <v>0</v>
      </c>
      <c r="K9" s="165">
        <f>'D6 Avstemming ordinær MVA'!C13+'D6 Avstemming ordinær MVA'!E13+'D6 Avstemming ordinær MVA'!G13+'D6 Avstemming ordinær MVA'!I13+'D6 Avstemming ordinær MVA'!K13+'D6 Avstemming ordinær MVA'!M13</f>
        <v>0</v>
      </c>
      <c r="L9" s="166">
        <f>J9-K9</f>
        <v>0</v>
      </c>
      <c r="M9" s="167"/>
      <c r="N9" s="168">
        <f>+K9-M9</f>
        <v>0</v>
      </c>
    </row>
    <row r="10" spans="1:14" x14ac:dyDescent="0.25">
      <c r="A10" s="358" t="s">
        <v>184</v>
      </c>
      <c r="B10" s="359"/>
      <c r="C10" s="359"/>
      <c r="D10" s="165">
        <f>'D6 Avstemming ordinær MVA'!C17</f>
        <v>0</v>
      </c>
      <c r="E10" s="165">
        <f>'D6 Avstemming ordinær MVA'!E17</f>
        <v>0</v>
      </c>
      <c r="F10" s="165">
        <f>'D6 Avstemming ordinær MVA'!G17</f>
        <v>0</v>
      </c>
      <c r="G10" s="165">
        <f>'D6 Avstemming ordinær MVA'!I17</f>
        <v>0</v>
      </c>
      <c r="H10" s="165">
        <f>'D6 Avstemming ordinær MVA'!K17</f>
        <v>0</v>
      </c>
      <c r="I10" s="165">
        <f>'D6 Avstemming ordinær MVA'!M17</f>
        <v>0</v>
      </c>
      <c r="J10" s="165">
        <f t="shared" ref="J10:J33" si="0">SUM(D10:I10)</f>
        <v>0</v>
      </c>
      <c r="K10" s="165">
        <f>'D6 Avstemming ordinær MVA'!C18+'D6 Avstemming ordinær MVA'!E18+'D6 Avstemming ordinær MVA'!G18+'D6 Avstemming ordinær MVA'!I18+'D6 Avstemming ordinær MVA'!K18+'D6 Avstemming ordinær MVA'!M18</f>
        <v>0</v>
      </c>
      <c r="L10" s="166">
        <f t="shared" ref="L10:L33" si="1">J10-K10</f>
        <v>0</v>
      </c>
      <c r="M10" s="167"/>
      <c r="N10" s="168">
        <f t="shared" ref="N10:N32" si="2">+K10-M10</f>
        <v>0</v>
      </c>
    </row>
    <row r="11" spans="1:14" x14ac:dyDescent="0.25">
      <c r="A11" s="358" t="s">
        <v>185</v>
      </c>
      <c r="B11" s="359"/>
      <c r="C11" s="359"/>
      <c r="D11" s="165">
        <f>'D6 Avstemming ordinær MVA'!C26</f>
        <v>0</v>
      </c>
      <c r="E11" s="165">
        <f>'D6 Avstemming ordinær MVA'!E26</f>
        <v>0</v>
      </c>
      <c r="F11" s="165">
        <f>'D6 Avstemming ordinær MVA'!G26</f>
        <v>0</v>
      </c>
      <c r="G11" s="165">
        <f>'D6 Avstemming ordinær MVA'!I26</f>
        <v>0</v>
      </c>
      <c r="H11" s="165">
        <f>'D6 Avstemming ordinær MVA'!K26</f>
        <v>0</v>
      </c>
      <c r="I11" s="165">
        <f>'D6 Avstemming ordinær MVA'!M26</f>
        <v>0</v>
      </c>
      <c r="J11" s="165">
        <f t="shared" si="0"/>
        <v>0</v>
      </c>
      <c r="K11" s="165">
        <f>'D6 Avstemming ordinær MVA'!C27+'D6 Avstemming ordinær MVA'!E27+'D6 Avstemming ordinær MVA'!G27+'D6 Avstemming ordinær MVA'!I27+'D6 Avstemming ordinær MVA'!K27+'D6 Avstemming ordinær MVA'!M27</f>
        <v>0</v>
      </c>
      <c r="L11" s="166">
        <f t="shared" si="1"/>
        <v>0</v>
      </c>
      <c r="M11" s="167"/>
      <c r="N11" s="168">
        <f t="shared" si="2"/>
        <v>0</v>
      </c>
    </row>
    <row r="12" spans="1:14" x14ac:dyDescent="0.25">
      <c r="A12" s="358" t="s">
        <v>186</v>
      </c>
      <c r="B12" s="359"/>
      <c r="C12" s="359"/>
      <c r="D12" s="165">
        <f>'D6 Avstemming ordinær MVA'!D26</f>
        <v>0</v>
      </c>
      <c r="E12" s="165">
        <f>'D6 Avstemming ordinær MVA'!F26</f>
        <v>0</v>
      </c>
      <c r="F12" s="165">
        <f>'D6 Avstemming ordinær MVA'!H26</f>
        <v>0</v>
      </c>
      <c r="G12" s="165">
        <f>'D6 Avstemming ordinær MVA'!J26</f>
        <v>0</v>
      </c>
      <c r="H12" s="165">
        <f>'D6 Avstemming ordinær MVA'!L26</f>
        <v>0</v>
      </c>
      <c r="I12" s="165">
        <f>'D6 Avstemming ordinær MVA'!N26</f>
        <v>0</v>
      </c>
      <c r="J12" s="165">
        <f t="shared" si="0"/>
        <v>0</v>
      </c>
      <c r="K12" s="165">
        <f>'D6 Avstemming ordinær MVA'!D27+'D6 Avstemming ordinær MVA'!F27+'D6 Avstemming ordinær MVA'!H27+'D6 Avstemming ordinær MVA'!J27+'D6 Avstemming ordinær MVA'!L27+'D6 Avstemming ordinær MVA'!N27</f>
        <v>0</v>
      </c>
      <c r="L12" s="166">
        <f t="shared" si="1"/>
        <v>0</v>
      </c>
      <c r="M12" s="167"/>
      <c r="N12" s="168">
        <f t="shared" si="2"/>
        <v>0</v>
      </c>
    </row>
    <row r="13" spans="1:14" x14ac:dyDescent="0.25">
      <c r="A13" s="358" t="s">
        <v>187</v>
      </c>
      <c r="B13" s="359"/>
      <c r="C13" s="359"/>
      <c r="D13" s="165">
        <f>'D6 Avstemming ordinær MVA'!C34</f>
        <v>0</v>
      </c>
      <c r="E13" s="165">
        <f>'D6 Avstemming ordinær MVA'!E34</f>
        <v>0</v>
      </c>
      <c r="F13" s="165">
        <f>'D6 Avstemming ordinær MVA'!G34</f>
        <v>0</v>
      </c>
      <c r="G13" s="165">
        <f>'D6 Avstemming ordinær MVA'!I34</f>
        <v>0</v>
      </c>
      <c r="H13" s="165">
        <f>'D6 Avstemming ordinær MVA'!K34</f>
        <v>0</v>
      </c>
      <c r="I13" s="165">
        <f>'D6 Avstemming ordinær MVA'!M34</f>
        <v>0</v>
      </c>
      <c r="J13" s="165">
        <f t="shared" si="0"/>
        <v>0</v>
      </c>
      <c r="K13" s="165">
        <f>'D6 Avstemming ordinær MVA'!C35+'D6 Avstemming ordinær MVA'!E35+'D6 Avstemming ordinær MVA'!G35+'D6 Avstemming ordinær MVA'!I35+'D6 Avstemming ordinær MVA'!K35+'D6 Avstemming ordinær MVA'!M35</f>
        <v>0</v>
      </c>
      <c r="L13" s="166">
        <f t="shared" si="1"/>
        <v>0</v>
      </c>
      <c r="M13" s="167"/>
      <c r="N13" s="168">
        <f t="shared" si="2"/>
        <v>0</v>
      </c>
    </row>
    <row r="14" spans="1:14" x14ac:dyDescent="0.25">
      <c r="A14" s="358" t="s">
        <v>188</v>
      </c>
      <c r="B14" s="359"/>
      <c r="C14" s="359"/>
      <c r="D14" s="165">
        <f>'D6 Avstemming ordinær MVA'!D34</f>
        <v>0</v>
      </c>
      <c r="E14" s="165">
        <f>'D6 Avstemming ordinær MVA'!F34</f>
        <v>0</v>
      </c>
      <c r="F14" s="165">
        <f>'D6 Avstemming ordinær MVA'!H34</f>
        <v>0</v>
      </c>
      <c r="G14" s="165">
        <f>'D6 Avstemming ordinær MVA'!J34</f>
        <v>0</v>
      </c>
      <c r="H14" s="165">
        <f>'D6 Avstemming ordinær MVA'!L34</f>
        <v>0</v>
      </c>
      <c r="I14" s="165">
        <f>'D6 Avstemming ordinær MVA'!N34</f>
        <v>0</v>
      </c>
      <c r="J14" s="165">
        <f t="shared" si="0"/>
        <v>0</v>
      </c>
      <c r="K14" s="165">
        <f>'D6 Avstemming ordinær MVA'!D35+'D6 Avstemming ordinær MVA'!F35+'D6 Avstemming ordinær MVA'!H35+'D6 Avstemming ordinær MVA'!J35+'D6 Avstemming ordinær MVA'!L35+'D6 Avstemming ordinær MVA'!N35</f>
        <v>0</v>
      </c>
      <c r="L14" s="166">
        <f t="shared" si="1"/>
        <v>0</v>
      </c>
      <c r="M14" s="167"/>
      <c r="N14" s="168">
        <f t="shared" si="2"/>
        <v>0</v>
      </c>
    </row>
    <row r="15" spans="1:14" x14ac:dyDescent="0.25">
      <c r="A15" s="358" t="s">
        <v>210</v>
      </c>
      <c r="B15" s="359"/>
      <c r="C15" s="359"/>
      <c r="D15" s="165">
        <f>'D6 Avstemming ordinær MVA'!C42</f>
        <v>0</v>
      </c>
      <c r="E15" s="165">
        <f>'D6 Avstemming ordinær MVA'!E42</f>
        <v>0</v>
      </c>
      <c r="F15" s="165">
        <f>'D6 Avstemming ordinær MVA'!G42</f>
        <v>0</v>
      </c>
      <c r="G15" s="165">
        <f>'D6 Avstemming ordinær MVA'!I42</f>
        <v>0</v>
      </c>
      <c r="H15" s="165">
        <f>'D6 Avstemming ordinær MVA'!K42</f>
        <v>0</v>
      </c>
      <c r="I15" s="165">
        <f>'D6 Avstemming ordinær MVA'!M42</f>
        <v>0</v>
      </c>
      <c r="J15" s="165">
        <f t="shared" si="0"/>
        <v>0</v>
      </c>
      <c r="K15" s="165">
        <f>'D6 Avstemming ordinær MVA'!C43+'D6 Avstemming ordinær MVA'!E43+'D6 Avstemming ordinær MVA'!G43+'D6 Avstemming ordinær MVA'!I43+'D6 Avstemming ordinær MVA'!K43+'D6 Avstemming ordinær MVA'!M43</f>
        <v>0</v>
      </c>
      <c r="L15" s="166">
        <f t="shared" si="1"/>
        <v>0</v>
      </c>
      <c r="M15" s="167"/>
      <c r="N15" s="168">
        <f t="shared" si="2"/>
        <v>0</v>
      </c>
    </row>
    <row r="16" spans="1:14" x14ac:dyDescent="0.25">
      <c r="A16" s="358" t="s">
        <v>211</v>
      </c>
      <c r="B16" s="359"/>
      <c r="C16" s="359"/>
      <c r="D16" s="165">
        <f>'D6 Avstemming ordinær MVA'!D42</f>
        <v>0</v>
      </c>
      <c r="E16" s="165">
        <f>'D6 Avstemming ordinær MVA'!F42</f>
        <v>0</v>
      </c>
      <c r="F16" s="165">
        <f>'D6 Avstemming ordinær MVA'!H42</f>
        <v>0</v>
      </c>
      <c r="G16" s="165">
        <f>'D6 Avstemming ordinær MVA'!J42</f>
        <v>0</v>
      </c>
      <c r="H16" s="165">
        <f>'D6 Avstemming ordinær MVA'!L42</f>
        <v>0</v>
      </c>
      <c r="I16" s="165">
        <f>'D6 Avstemming ordinær MVA'!N42</f>
        <v>0</v>
      </c>
      <c r="J16" s="165">
        <f t="shared" si="0"/>
        <v>0</v>
      </c>
      <c r="K16" s="165">
        <f>'D6 Avstemming ordinær MVA'!D43+'D6 Avstemming ordinær MVA'!F43+'D6 Avstemming ordinær MVA'!H43+'D6 Avstemming ordinær MVA'!J43+'D6 Avstemming ordinær MVA'!L43+'D6 Avstemming ordinær MVA'!N43</f>
        <v>0</v>
      </c>
      <c r="L16" s="166">
        <f t="shared" si="1"/>
        <v>0</v>
      </c>
      <c r="M16" s="167"/>
      <c r="N16" s="168">
        <f t="shared" si="2"/>
        <v>0</v>
      </c>
    </row>
    <row r="17" spans="1:14" x14ac:dyDescent="0.25">
      <c r="A17" s="358" t="s">
        <v>189</v>
      </c>
      <c r="B17" s="359"/>
      <c r="C17" s="359"/>
      <c r="D17" s="165">
        <f>'D6 Avstemming ordinær MVA'!C49</f>
        <v>0</v>
      </c>
      <c r="E17" s="165">
        <f>'D6 Avstemming ordinær MVA'!E49</f>
        <v>0</v>
      </c>
      <c r="F17" s="165">
        <f>'D6 Avstemming ordinær MVA'!G49</f>
        <v>0</v>
      </c>
      <c r="G17" s="165">
        <f>'D6 Avstemming ordinær MVA'!I49</f>
        <v>0</v>
      </c>
      <c r="H17" s="165">
        <f>'D6 Avstemming ordinær MVA'!K49</f>
        <v>0</v>
      </c>
      <c r="I17" s="165">
        <f>'D6 Avstemming ordinær MVA'!M49</f>
        <v>0</v>
      </c>
      <c r="J17" s="165">
        <f t="shared" si="0"/>
        <v>0</v>
      </c>
      <c r="K17" s="165">
        <f>'D6 Avstemming ordinær MVA'!C50+'D6 Avstemming ordinær MVA'!E50+'D6 Avstemming ordinær MVA'!G50+'D6 Avstemming ordinær MVA'!I50+'D6 Avstemming ordinær MVA'!K50+'D6 Avstemming ordinær MVA'!M50</f>
        <v>0</v>
      </c>
      <c r="L17" s="166">
        <f t="shared" si="1"/>
        <v>0</v>
      </c>
      <c r="M17" s="167"/>
      <c r="N17" s="168">
        <f t="shared" si="2"/>
        <v>0</v>
      </c>
    </row>
    <row r="18" spans="1:14" x14ac:dyDescent="0.25">
      <c r="A18" s="358" t="s">
        <v>190</v>
      </c>
      <c r="B18" s="359"/>
      <c r="C18" s="359"/>
      <c r="D18" s="165">
        <f>'D6 Avstemming ordinær MVA'!C56</f>
        <v>0</v>
      </c>
      <c r="E18" s="165">
        <f>'D6 Avstemming ordinær MVA'!E56</f>
        <v>0</v>
      </c>
      <c r="F18" s="165">
        <f>'D6 Avstemming ordinær MVA'!G56</f>
        <v>0</v>
      </c>
      <c r="G18" s="165">
        <f>'D6 Avstemming ordinær MVA'!I56</f>
        <v>0</v>
      </c>
      <c r="H18" s="165">
        <f>'D6 Avstemming ordinær MVA'!K56</f>
        <v>0</v>
      </c>
      <c r="I18" s="165">
        <f>'D6 Avstemming ordinær MVA'!M56</f>
        <v>0</v>
      </c>
      <c r="J18" s="165">
        <f t="shared" si="0"/>
        <v>0</v>
      </c>
      <c r="K18" s="165">
        <f>'D6 Avstemming ordinær MVA'!C57+'D6 Avstemming ordinær MVA'!E57+'D6 Avstemming ordinær MVA'!G57+'D6 Avstemming ordinær MVA'!I57+'D6 Avstemming ordinær MVA'!K57+'D6 Avstemming ordinær MVA'!M57</f>
        <v>0</v>
      </c>
      <c r="L18" s="166">
        <f t="shared" si="1"/>
        <v>0</v>
      </c>
      <c r="M18" s="167"/>
      <c r="N18" s="168">
        <f t="shared" si="2"/>
        <v>0</v>
      </c>
    </row>
    <row r="19" spans="1:14" x14ac:dyDescent="0.25">
      <c r="A19" s="358" t="s">
        <v>191</v>
      </c>
      <c r="B19" s="359"/>
      <c r="C19" s="359"/>
      <c r="D19" s="165">
        <f>'D6 Avstemming ordinær MVA'!C64</f>
        <v>0</v>
      </c>
      <c r="E19" s="165">
        <f>'D6 Avstemming ordinær MVA'!E64</f>
        <v>0</v>
      </c>
      <c r="F19" s="165">
        <f>'D6 Avstemming ordinær MVA'!G64</f>
        <v>0</v>
      </c>
      <c r="G19" s="165">
        <f>'D6 Avstemming ordinær MVA'!I64</f>
        <v>0</v>
      </c>
      <c r="H19" s="165">
        <f>'D6 Avstemming ordinær MVA'!K64</f>
        <v>0</v>
      </c>
      <c r="I19" s="165">
        <f>'D6 Avstemming ordinær MVA'!M64</f>
        <v>0</v>
      </c>
      <c r="J19" s="165">
        <f t="shared" si="0"/>
        <v>0</v>
      </c>
      <c r="K19" s="165">
        <f>'D6 Avstemming ordinær MVA'!C65+'D6 Avstemming ordinær MVA'!E65+'D6 Avstemming ordinær MVA'!G65+'D6 Avstemming ordinær MVA'!I65+'D6 Avstemming ordinær MVA'!K65+'D6 Avstemming ordinær MVA'!M65</f>
        <v>0</v>
      </c>
      <c r="L19" s="166">
        <f t="shared" si="1"/>
        <v>0</v>
      </c>
      <c r="M19" s="167"/>
      <c r="N19" s="168">
        <f t="shared" si="2"/>
        <v>0</v>
      </c>
    </row>
    <row r="20" spans="1:14" x14ac:dyDescent="0.25">
      <c r="A20" s="358" t="s">
        <v>192</v>
      </c>
      <c r="B20" s="359"/>
      <c r="C20" s="359"/>
      <c r="D20" s="165">
        <f>'D6 Avstemming ordinær MVA'!C72</f>
        <v>0</v>
      </c>
      <c r="E20" s="165">
        <f>'D6 Avstemming ordinær MVA'!E72</f>
        <v>0</v>
      </c>
      <c r="F20" s="165">
        <f>'D6 Avstemming ordinær MVA'!G72</f>
        <v>0</v>
      </c>
      <c r="G20" s="165">
        <f>'D6 Avstemming ordinær MVA'!I72</f>
        <v>0</v>
      </c>
      <c r="H20" s="165">
        <f>'D6 Avstemming ordinær MVA'!K72</f>
        <v>0</v>
      </c>
      <c r="I20" s="165">
        <f>'D6 Avstemming ordinær MVA'!M72</f>
        <v>0</v>
      </c>
      <c r="J20" s="165">
        <f t="shared" si="0"/>
        <v>0</v>
      </c>
      <c r="K20" s="165">
        <f>'D6 Avstemming ordinær MVA'!C73+'D6 Avstemming ordinær MVA'!E73+'D6 Avstemming ordinær MVA'!G73+'D6 Avstemming ordinær MVA'!I73+'D6 Avstemming ordinær MVA'!K73+'D6 Avstemming ordinær MVA'!M73</f>
        <v>0</v>
      </c>
      <c r="L20" s="166">
        <f t="shared" si="1"/>
        <v>0</v>
      </c>
      <c r="M20" s="167"/>
      <c r="N20" s="168">
        <f t="shared" si="2"/>
        <v>0</v>
      </c>
    </row>
    <row r="21" spans="1:14" x14ac:dyDescent="0.25">
      <c r="A21" s="358" t="s">
        <v>193</v>
      </c>
      <c r="B21" s="359"/>
      <c r="C21" s="359"/>
      <c r="D21" s="165">
        <f>'D6 Avstemming ordinær MVA'!D72</f>
        <v>0</v>
      </c>
      <c r="E21" s="165">
        <f>'D6 Avstemming ordinær MVA'!F72</f>
        <v>0</v>
      </c>
      <c r="F21" s="165">
        <f>'D6 Avstemming ordinær MVA'!H72</f>
        <v>0</v>
      </c>
      <c r="G21" s="165">
        <f>'D6 Avstemming ordinær MVA'!J72</f>
        <v>0</v>
      </c>
      <c r="H21" s="165">
        <f>'D6 Avstemming ordinær MVA'!L72</f>
        <v>0</v>
      </c>
      <c r="I21" s="165">
        <f>'D6 Avstemming ordinær MVA'!N72</f>
        <v>0</v>
      </c>
      <c r="J21" s="165">
        <f t="shared" si="0"/>
        <v>0</v>
      </c>
      <c r="K21" s="165">
        <f>'D6 Avstemming ordinær MVA'!D73+'D6 Avstemming ordinær MVA'!F73+'D6 Avstemming ordinær MVA'!H73+'D6 Avstemming ordinær MVA'!J73+'D6 Avstemming ordinær MVA'!L73+'D6 Avstemming ordinær MVA'!N73</f>
        <v>0</v>
      </c>
      <c r="L21" s="166">
        <f t="shared" si="1"/>
        <v>0</v>
      </c>
      <c r="M21" s="167"/>
      <c r="N21" s="168">
        <f t="shared" si="2"/>
        <v>0</v>
      </c>
    </row>
    <row r="22" spans="1:14" x14ac:dyDescent="0.25">
      <c r="A22" s="358" t="s">
        <v>194</v>
      </c>
      <c r="B22" s="359"/>
      <c r="C22" s="359"/>
      <c r="D22" s="165">
        <f>'D6 Avstemming ordinær MVA'!C79</f>
        <v>0</v>
      </c>
      <c r="E22" s="165">
        <f>'D6 Avstemming ordinær MVA'!E79</f>
        <v>0</v>
      </c>
      <c r="F22" s="165">
        <f>'D6 Avstemming ordinær MVA'!G79</f>
        <v>0</v>
      </c>
      <c r="G22" s="165">
        <f>'D6 Avstemming ordinær MVA'!I79</f>
        <v>0</v>
      </c>
      <c r="H22" s="165">
        <f>'D6 Avstemming ordinær MVA'!K79</f>
        <v>0</v>
      </c>
      <c r="I22" s="165">
        <f>'D6 Avstemming ordinær MVA'!M79</f>
        <v>0</v>
      </c>
      <c r="J22" s="165">
        <f t="shared" si="0"/>
        <v>0</v>
      </c>
      <c r="K22" s="165">
        <f>'D6 Avstemming ordinær MVA'!C80+'D6 Avstemming ordinær MVA'!E80+'D6 Avstemming ordinær MVA'!G80+'D6 Avstemming ordinær MVA'!I80+'D6 Avstemming ordinær MVA'!K80+'D6 Avstemming ordinær MVA'!M80</f>
        <v>0</v>
      </c>
      <c r="L22" s="166">
        <f t="shared" si="1"/>
        <v>0</v>
      </c>
      <c r="M22" s="167"/>
      <c r="N22" s="168">
        <f t="shared" si="2"/>
        <v>0</v>
      </c>
    </row>
    <row r="23" spans="1:14" x14ac:dyDescent="0.25">
      <c r="A23" s="358" t="s">
        <v>195</v>
      </c>
      <c r="B23" s="359"/>
      <c r="C23" s="359"/>
      <c r="D23" s="165">
        <f>'D6 Avstemming ordinær MVA'!D79</f>
        <v>0</v>
      </c>
      <c r="E23" s="165">
        <f>'D6 Avstemming ordinær MVA'!F79</f>
        <v>0</v>
      </c>
      <c r="F23" s="165">
        <f>'D6 Avstemming ordinær MVA'!H79</f>
        <v>0</v>
      </c>
      <c r="G23" s="165">
        <f>'D6 Avstemming ordinær MVA'!J79</f>
        <v>0</v>
      </c>
      <c r="H23" s="165">
        <f>'D6 Avstemming ordinær MVA'!L79</f>
        <v>0</v>
      </c>
      <c r="I23" s="165">
        <f>'D6 Avstemming ordinær MVA'!N79</f>
        <v>0</v>
      </c>
      <c r="J23" s="165">
        <f t="shared" si="0"/>
        <v>0</v>
      </c>
      <c r="K23" s="165">
        <f>'D6 Avstemming ordinær MVA'!D80+'D6 Avstemming ordinær MVA'!F80+'D6 Avstemming ordinær MVA'!H80+'D6 Avstemming ordinær MVA'!J80+'D6 Avstemming ordinær MVA'!L80+'D6 Avstemming ordinær MVA'!N80</f>
        <v>0</v>
      </c>
      <c r="L23" s="166">
        <f t="shared" si="1"/>
        <v>0</v>
      </c>
      <c r="M23" s="167"/>
      <c r="N23" s="168">
        <f t="shared" si="2"/>
        <v>0</v>
      </c>
    </row>
    <row r="24" spans="1:14" x14ac:dyDescent="0.25">
      <c r="A24" s="358" t="s">
        <v>196</v>
      </c>
      <c r="B24" s="359"/>
      <c r="C24" s="359"/>
      <c r="D24" s="165">
        <f>'D6 Avstemming ordinær MVA'!C86</f>
        <v>0</v>
      </c>
      <c r="E24" s="165">
        <f>'D6 Avstemming ordinær MVA'!E86</f>
        <v>0</v>
      </c>
      <c r="F24" s="165">
        <f>'D6 Avstemming ordinær MVA'!G86</f>
        <v>0</v>
      </c>
      <c r="G24" s="165">
        <f>'D6 Avstemming ordinær MVA'!I86</f>
        <v>0</v>
      </c>
      <c r="H24" s="165">
        <f>'D6 Avstemming ordinær MVA'!K86</f>
        <v>0</v>
      </c>
      <c r="I24" s="165">
        <f>'D6 Avstemming ordinær MVA'!M86</f>
        <v>0</v>
      </c>
      <c r="J24" s="165">
        <f t="shared" si="0"/>
        <v>0</v>
      </c>
      <c r="K24" s="165">
        <f>'D6 Avstemming ordinær MVA'!C87+'D6 Avstemming ordinær MVA'!E87+'D6 Avstemming ordinær MVA'!G87+'D6 Avstemming ordinær MVA'!I87+'D6 Avstemming ordinær MVA'!K87+'D6 Avstemming ordinær MVA'!M87</f>
        <v>0</v>
      </c>
      <c r="L24" s="166">
        <f t="shared" si="1"/>
        <v>0</v>
      </c>
      <c r="M24" s="167"/>
      <c r="N24" s="168">
        <f t="shared" si="2"/>
        <v>0</v>
      </c>
    </row>
    <row r="25" spans="1:14" x14ac:dyDescent="0.25">
      <c r="A25" s="358" t="s">
        <v>197</v>
      </c>
      <c r="B25" s="359"/>
      <c r="C25" s="359"/>
      <c r="D25" s="165">
        <f>'D6 Avstemming ordinær MVA'!C94</f>
        <v>0</v>
      </c>
      <c r="E25" s="165">
        <f>'D6 Avstemming ordinær MVA'!E94</f>
        <v>0</v>
      </c>
      <c r="F25" s="165">
        <f>'D6 Avstemming ordinær MVA'!G94</f>
        <v>0</v>
      </c>
      <c r="G25" s="165">
        <f>'D6 Avstemming ordinær MVA'!I94</f>
        <v>0</v>
      </c>
      <c r="H25" s="165">
        <f>'D6 Avstemming ordinær MVA'!K94</f>
        <v>0</v>
      </c>
      <c r="I25" s="165">
        <f>'D6 Avstemming ordinær MVA'!M94</f>
        <v>0</v>
      </c>
      <c r="J25" s="165">
        <f t="shared" si="0"/>
        <v>0</v>
      </c>
      <c r="K25" s="165">
        <f>'D6 Avstemming ordinær MVA'!C95+'D6 Avstemming ordinær MVA'!E95+'D6 Avstemming ordinær MVA'!G95+'D6 Avstemming ordinær MVA'!I95+'D6 Avstemming ordinær MVA'!K95+'D6 Avstemming ordinær MVA'!M95</f>
        <v>0</v>
      </c>
      <c r="L25" s="166">
        <f t="shared" si="1"/>
        <v>0</v>
      </c>
      <c r="M25" s="167"/>
      <c r="N25" s="168">
        <f t="shared" si="2"/>
        <v>0</v>
      </c>
    </row>
    <row r="26" spans="1:14" x14ac:dyDescent="0.25">
      <c r="A26" s="358" t="s">
        <v>198</v>
      </c>
      <c r="B26" s="359"/>
      <c r="C26" s="359"/>
      <c r="D26" s="165">
        <f>'D6 Avstemming ordinær MVA'!D94</f>
        <v>0</v>
      </c>
      <c r="E26" s="165">
        <f>'D6 Avstemming ordinær MVA'!F94</f>
        <v>0</v>
      </c>
      <c r="F26" s="165">
        <f>'D6 Avstemming ordinær MVA'!H94</f>
        <v>0</v>
      </c>
      <c r="G26" s="165">
        <f>'D6 Avstemming ordinær MVA'!J94</f>
        <v>0</v>
      </c>
      <c r="H26" s="165">
        <f>'D6 Avstemming ordinær MVA'!L94</f>
        <v>0</v>
      </c>
      <c r="I26" s="165">
        <f>'D6 Avstemming ordinær MVA'!N94</f>
        <v>0</v>
      </c>
      <c r="J26" s="165">
        <f t="shared" si="0"/>
        <v>0</v>
      </c>
      <c r="K26" s="165">
        <f>'D6 Avstemming ordinær MVA'!C102+'D6 Avstemming ordinær MVA'!E102+'D6 Avstemming ordinær MVA'!G102+'D6 Avstemming ordinær MVA'!I102+'D6 Avstemming ordinær MVA'!K102+'D6 Avstemming ordinær MVA'!M102</f>
        <v>0</v>
      </c>
      <c r="L26" s="166">
        <f t="shared" si="1"/>
        <v>0</v>
      </c>
      <c r="M26" s="167"/>
      <c r="N26" s="168">
        <f t="shared" si="2"/>
        <v>0</v>
      </c>
    </row>
    <row r="27" spans="1:14" x14ac:dyDescent="0.25">
      <c r="A27" s="358" t="s">
        <v>199</v>
      </c>
      <c r="B27" s="359"/>
      <c r="C27" s="359"/>
      <c r="D27" s="165">
        <f>'D6 Avstemming ordinær MVA'!C101</f>
        <v>0</v>
      </c>
      <c r="E27" s="165">
        <f>'D6 Avstemming ordinær MVA'!E101</f>
        <v>0</v>
      </c>
      <c r="F27" s="165">
        <f>'D6 Avstemming ordinær MVA'!G101</f>
        <v>0</v>
      </c>
      <c r="G27" s="165">
        <f>'D6 Avstemming ordinær MVA'!I101</f>
        <v>0</v>
      </c>
      <c r="H27" s="165">
        <f>'D6 Avstemming ordinær MVA'!K101</f>
        <v>0</v>
      </c>
      <c r="I27" s="165">
        <f>'D6 Avstemming ordinær MVA'!M101</f>
        <v>0</v>
      </c>
      <c r="J27" s="165">
        <f t="shared" si="0"/>
        <v>0</v>
      </c>
      <c r="K27" s="165">
        <f>'D6 Avstemming ordinær MVA'!C102+'D6 Avstemming ordinær MVA'!E102+'D6 Avstemming ordinær MVA'!G102+'D6 Avstemming ordinær MVA'!I102+'D6 Avstemming ordinær MVA'!K102+'D6 Avstemming ordinær MVA'!M102</f>
        <v>0</v>
      </c>
      <c r="L27" s="166">
        <f t="shared" si="1"/>
        <v>0</v>
      </c>
      <c r="M27" s="167"/>
      <c r="N27" s="168">
        <f t="shared" si="2"/>
        <v>0</v>
      </c>
    </row>
    <row r="28" spans="1:14" x14ac:dyDescent="0.25">
      <c r="A28" s="358" t="s">
        <v>200</v>
      </c>
      <c r="B28" s="359"/>
      <c r="C28" s="359"/>
      <c r="D28" s="165">
        <f>'D6 Avstemming ordinær MVA'!D101</f>
        <v>0</v>
      </c>
      <c r="E28" s="165">
        <f>'D6 Avstemming ordinær MVA'!F101</f>
        <v>0</v>
      </c>
      <c r="F28" s="165">
        <f>'D6 Avstemming ordinær MVA'!H101</f>
        <v>0</v>
      </c>
      <c r="G28" s="165">
        <f>'D6 Avstemming ordinær MVA'!J101</f>
        <v>0</v>
      </c>
      <c r="H28" s="165">
        <f>'D6 Avstemming ordinær MVA'!L101</f>
        <v>0</v>
      </c>
      <c r="I28" s="165">
        <f>'D6 Avstemming ordinær MVA'!N101</f>
        <v>0</v>
      </c>
      <c r="J28" s="165">
        <f t="shared" si="0"/>
        <v>0</v>
      </c>
      <c r="K28" s="165">
        <f>'D6 Avstemming ordinær MVA'!D102+'D6 Avstemming ordinær MVA'!F102+'D6 Avstemming ordinær MVA'!H102+'D6 Avstemming ordinær MVA'!J102+'D6 Avstemming ordinær MVA'!L102+'D6 Avstemming ordinær MVA'!N102</f>
        <v>0</v>
      </c>
      <c r="L28" s="166">
        <f t="shared" si="1"/>
        <v>0</v>
      </c>
      <c r="M28" s="167"/>
      <c r="N28" s="168">
        <f t="shared" si="2"/>
        <v>0</v>
      </c>
    </row>
    <row r="29" spans="1:14" x14ac:dyDescent="0.25">
      <c r="A29" s="358" t="s">
        <v>201</v>
      </c>
      <c r="B29" s="359"/>
      <c r="C29" s="359"/>
      <c r="D29" s="165">
        <f>'D6 Avstemming ordinær MVA'!D107</f>
        <v>0</v>
      </c>
      <c r="E29" s="165">
        <f>'D6 Avstemming ordinær MVA'!F107</f>
        <v>0</v>
      </c>
      <c r="F29" s="165">
        <f>'D6 Avstemming ordinær MVA'!H107</f>
        <v>0</v>
      </c>
      <c r="G29" s="165">
        <f>'D6 Avstemming ordinær MVA'!J107</f>
        <v>0</v>
      </c>
      <c r="H29" s="165">
        <f>'D6 Avstemming ordinær MVA'!L107</f>
        <v>0</v>
      </c>
      <c r="I29" s="165">
        <f>'D6 Avstemming ordinær MVA'!N107</f>
        <v>0</v>
      </c>
      <c r="J29" s="165">
        <f t="shared" si="0"/>
        <v>0</v>
      </c>
      <c r="K29" s="165">
        <f>'D6 Avstemming ordinær MVA'!D108+'D6 Avstemming ordinær MVA'!F108+'D6 Avstemming ordinær MVA'!H108+'D6 Avstemming ordinær MVA'!J108+'D6 Avstemming ordinær MVA'!L108+'D6 Avstemming ordinær MVA'!N108</f>
        <v>0</v>
      </c>
      <c r="L29" s="166">
        <f t="shared" si="1"/>
        <v>0</v>
      </c>
      <c r="M29" s="167"/>
      <c r="N29" s="168">
        <f t="shared" si="2"/>
        <v>0</v>
      </c>
    </row>
    <row r="30" spans="1:14" x14ac:dyDescent="0.25">
      <c r="A30" s="358" t="s">
        <v>202</v>
      </c>
      <c r="B30" s="359"/>
      <c r="C30" s="359"/>
      <c r="D30" s="165">
        <f>'D6 Avstemming ordinær MVA'!D112</f>
        <v>0</v>
      </c>
      <c r="E30" s="165">
        <f>'D6 Avstemming ordinær MVA'!F112</f>
        <v>0</v>
      </c>
      <c r="F30" s="165">
        <f>'D6 Avstemming ordinær MVA'!H112</f>
        <v>0</v>
      </c>
      <c r="G30" s="165">
        <f>'D6 Avstemming ordinær MVA'!J112</f>
        <v>0</v>
      </c>
      <c r="H30" s="165">
        <f>'D6 Avstemming ordinær MVA'!L112</f>
        <v>0</v>
      </c>
      <c r="I30" s="165">
        <f>'D6 Avstemming ordinær MVA'!N112</f>
        <v>0</v>
      </c>
      <c r="J30" s="165">
        <f t="shared" si="0"/>
        <v>0</v>
      </c>
      <c r="K30" s="165">
        <f>'D6 Avstemming ordinær MVA'!D113+'D6 Avstemming ordinær MVA'!F113+'D6 Avstemming ordinær MVA'!H113+'D6 Avstemming ordinær MVA'!J113+'D6 Avstemming ordinær MVA'!L113+'D6 Avstemming ordinær MVA'!N113</f>
        <v>0</v>
      </c>
      <c r="L30" s="166">
        <f t="shared" si="1"/>
        <v>0</v>
      </c>
      <c r="M30" s="167"/>
      <c r="N30" s="168">
        <f t="shared" si="2"/>
        <v>0</v>
      </c>
    </row>
    <row r="31" spans="1:14" x14ac:dyDescent="0.25">
      <c r="A31" s="358" t="s">
        <v>212</v>
      </c>
      <c r="B31" s="359"/>
      <c r="C31" s="359"/>
      <c r="D31" s="165">
        <f>'D6 Avstemming ordinær MVA'!D117</f>
        <v>0</v>
      </c>
      <c r="E31" s="165">
        <f>'D6 Avstemming ordinær MVA'!F117</f>
        <v>0</v>
      </c>
      <c r="F31" s="165">
        <f>'D6 Avstemming ordinær MVA'!H117</f>
        <v>0</v>
      </c>
      <c r="G31" s="165">
        <f>'D6 Avstemming ordinær MVA'!J117</f>
        <v>0</v>
      </c>
      <c r="H31" s="165">
        <f>'D6 Avstemming ordinær MVA'!L117</f>
        <v>0</v>
      </c>
      <c r="I31" s="165">
        <f>'D6 Avstemming ordinær MVA'!N117</f>
        <v>0</v>
      </c>
      <c r="J31" s="165">
        <f t="shared" si="0"/>
        <v>0</v>
      </c>
      <c r="K31" s="165">
        <f>'D6 Avstemming ordinær MVA'!D118+'D6 Avstemming ordinær MVA'!F118+'D6 Avstemming ordinær MVA'!H118+'D6 Avstemming ordinær MVA'!J118+'D6 Avstemming ordinær MVA'!L118+'D6 Avstemming ordinær MVA'!N118</f>
        <v>0</v>
      </c>
      <c r="L31" s="166">
        <f t="shared" si="1"/>
        <v>0</v>
      </c>
      <c r="M31" s="167"/>
      <c r="N31" s="168">
        <f t="shared" si="2"/>
        <v>0</v>
      </c>
    </row>
    <row r="32" spans="1:14" x14ac:dyDescent="0.25">
      <c r="A32" s="358" t="s">
        <v>203</v>
      </c>
      <c r="B32" s="359"/>
      <c r="C32" s="359"/>
      <c r="D32" s="165">
        <f>'D6 Avstemming ordinær MVA'!D123</f>
        <v>0</v>
      </c>
      <c r="E32" s="165">
        <f>'D6 Avstemming ordinær MVA'!F123</f>
        <v>0</v>
      </c>
      <c r="F32" s="165">
        <f>'D6 Avstemming ordinær MVA'!H123</f>
        <v>0</v>
      </c>
      <c r="G32" s="165">
        <f>'D6 Avstemming ordinær MVA'!J123</f>
        <v>0</v>
      </c>
      <c r="H32" s="165">
        <f>'D6 Avstemming ordinær MVA'!L123</f>
        <v>0</v>
      </c>
      <c r="I32" s="165">
        <f>'D6 Avstemming ordinær MVA'!N123</f>
        <v>0</v>
      </c>
      <c r="J32" s="165">
        <f t="shared" si="0"/>
        <v>0</v>
      </c>
      <c r="K32" s="165">
        <f>'D6 Avstemming ordinær MVA'!D124+'D6 Avstemming ordinær MVA'!F124+'D6 Avstemming ordinær MVA'!H124+'D6 Avstemming ordinær MVA'!J124+'D6 Avstemming ordinær MVA'!L124+'D6 Avstemming ordinær MVA'!N124</f>
        <v>0</v>
      </c>
      <c r="L32" s="166">
        <f t="shared" si="1"/>
        <v>0</v>
      </c>
      <c r="M32" s="167"/>
      <c r="N32" s="168">
        <f t="shared" si="2"/>
        <v>0</v>
      </c>
    </row>
    <row r="33" spans="1:14" ht="15.75" thickBot="1" x14ac:dyDescent="0.3">
      <c r="A33" s="360" t="s">
        <v>204</v>
      </c>
      <c r="B33" s="361"/>
      <c r="C33" s="361"/>
      <c r="D33" s="169">
        <f>'D6 Avstemming ordinær MVA'!D128</f>
        <v>0</v>
      </c>
      <c r="E33" s="169">
        <f>'D6 Avstemming ordinær MVA'!F128</f>
        <v>0</v>
      </c>
      <c r="F33" s="169">
        <f>'D6 Avstemming ordinær MVA'!H128</f>
        <v>0</v>
      </c>
      <c r="G33" s="169">
        <f>'D6 Avstemming ordinær MVA'!J128</f>
        <v>0</v>
      </c>
      <c r="H33" s="169">
        <f>'D6 Avstemming ordinær MVA'!L128</f>
        <v>0</v>
      </c>
      <c r="I33" s="169">
        <f>'D6 Avstemming ordinær MVA'!N128</f>
        <v>0</v>
      </c>
      <c r="J33" s="169">
        <f t="shared" si="0"/>
        <v>0</v>
      </c>
      <c r="K33" s="169">
        <f>'D6 Avstemming ordinær MVA'!D129+'D6 Avstemming ordinær MVA'!F129+'D6 Avstemming ordinær MVA'!H129+'D6 Avstemming ordinær MVA'!J129+'D6 Avstemming ordinær MVA'!L129+'D6 Avstemming ordinær MVA'!N129</f>
        <v>0</v>
      </c>
      <c r="L33" s="170">
        <f t="shared" si="1"/>
        <v>0</v>
      </c>
      <c r="M33" s="171"/>
      <c r="N33" s="172">
        <f>+K33-M33</f>
        <v>0</v>
      </c>
    </row>
    <row r="34" spans="1:14" s="79" customFormat="1" ht="15.75" thickBot="1" x14ac:dyDescent="0.3">
      <c r="A34" s="356" t="s">
        <v>205</v>
      </c>
      <c r="B34" s="357"/>
      <c r="C34" s="357"/>
      <c r="D34" s="173">
        <f>D12+D14+D16+D21+D23+D26+D28-D29-D30-D31-D32-D33</f>
        <v>0</v>
      </c>
      <c r="E34" s="173">
        <f t="shared" ref="E34:I34" si="3">E12+E14+E16+E21+E23+E26+E28-E29-E30-E31-E32-E33</f>
        <v>0</v>
      </c>
      <c r="F34" s="173">
        <f t="shared" si="3"/>
        <v>0</v>
      </c>
      <c r="G34" s="173">
        <f t="shared" si="3"/>
        <v>0</v>
      </c>
      <c r="H34" s="173">
        <f t="shared" si="3"/>
        <v>0</v>
      </c>
      <c r="I34" s="173">
        <f t="shared" si="3"/>
        <v>0</v>
      </c>
      <c r="J34" s="352"/>
      <c r="K34" s="352"/>
      <c r="L34" s="353"/>
      <c r="M34" s="174">
        <f>M12+M14+M16+M21+M23+M26+M28-M29-M30-M31-M32-M33</f>
        <v>0</v>
      </c>
      <c r="N34" s="175">
        <f>SUM(N9:N33)</f>
        <v>0</v>
      </c>
    </row>
    <row r="36" spans="1:14" ht="15.75" thickBot="1" x14ac:dyDescent="0.3">
      <c r="A36" s="141" t="s">
        <v>29</v>
      </c>
    </row>
    <row r="37" spans="1:14" x14ac:dyDescent="0.25">
      <c r="A37" s="354" t="s">
        <v>30</v>
      </c>
      <c r="B37" s="355"/>
      <c r="C37" s="355"/>
      <c r="D37" s="176"/>
      <c r="E37" s="176"/>
      <c r="F37" s="176"/>
      <c r="G37" s="176"/>
      <c r="H37" s="176"/>
      <c r="I37" s="177"/>
    </row>
    <row r="38" spans="1:14" ht="15.75" thickBot="1" x14ac:dyDescent="0.3">
      <c r="A38" s="342" t="s">
        <v>31</v>
      </c>
      <c r="B38" s="343"/>
      <c r="C38" s="343"/>
      <c r="D38" s="153"/>
      <c r="E38" s="153"/>
      <c r="F38" s="153"/>
      <c r="G38" s="153"/>
      <c r="H38" s="153"/>
      <c r="I38" s="154"/>
    </row>
    <row r="40" spans="1:14" ht="15.75" thickBot="1" x14ac:dyDescent="0.3">
      <c r="A40" s="141" t="s">
        <v>206</v>
      </c>
    </row>
    <row r="41" spans="1:14" x14ac:dyDescent="0.25">
      <c r="A41" s="354" t="s">
        <v>30</v>
      </c>
      <c r="B41" s="355"/>
      <c r="C41" s="355"/>
      <c r="D41" s="176"/>
      <c r="E41" s="176"/>
      <c r="F41" s="176"/>
      <c r="G41" s="176"/>
      <c r="H41" s="176"/>
      <c r="I41" s="177"/>
    </row>
    <row r="42" spans="1:14" ht="15.75" thickBot="1" x14ac:dyDescent="0.3">
      <c r="A42" s="342" t="s">
        <v>31</v>
      </c>
      <c r="B42" s="343"/>
      <c r="C42" s="343"/>
      <c r="D42" s="153"/>
      <c r="E42" s="153"/>
      <c r="F42" s="153"/>
      <c r="G42" s="153"/>
      <c r="H42" s="153"/>
      <c r="I42" s="154"/>
      <c r="J42" s="178"/>
      <c r="K42" s="178"/>
      <c r="L42" s="178"/>
      <c r="M42" s="178"/>
    </row>
    <row r="43" spans="1:14" x14ac:dyDescent="0.25">
      <c r="J43" s="178"/>
      <c r="K43" s="178"/>
      <c r="L43" s="178"/>
      <c r="M43" s="178"/>
    </row>
    <row r="44" spans="1:14" ht="15.75" thickBot="1" x14ac:dyDescent="0.3">
      <c r="A44" s="141" t="s">
        <v>32</v>
      </c>
      <c r="J44" s="178"/>
      <c r="K44" s="178"/>
      <c r="L44" s="178"/>
      <c r="M44" s="178"/>
    </row>
    <row r="45" spans="1:14" x14ac:dyDescent="0.25">
      <c r="A45" s="338" t="s">
        <v>207</v>
      </c>
      <c r="B45" s="339"/>
      <c r="C45" s="339"/>
      <c r="D45" s="179"/>
      <c r="E45" s="179"/>
      <c r="F45" s="179"/>
      <c r="G45" s="180"/>
      <c r="H45" s="181"/>
      <c r="I45" s="182"/>
      <c r="J45" s="178"/>
      <c r="K45" s="178"/>
      <c r="L45" s="178"/>
      <c r="M45" s="178"/>
    </row>
    <row r="46" spans="1:14" x14ac:dyDescent="0.25">
      <c r="A46" s="340" t="s">
        <v>30</v>
      </c>
      <c r="B46" s="341"/>
      <c r="C46" s="341"/>
      <c r="D46" s="150"/>
      <c r="E46" s="150"/>
      <c r="F46" s="150"/>
      <c r="G46" s="150"/>
      <c r="H46" s="150"/>
      <c r="I46" s="151"/>
      <c r="J46" s="178"/>
      <c r="K46" s="178"/>
      <c r="L46" s="178"/>
      <c r="M46" s="178"/>
    </row>
    <row r="47" spans="1:14" ht="15.75" thickBot="1" x14ac:dyDescent="0.3">
      <c r="A47" s="342" t="s">
        <v>31</v>
      </c>
      <c r="B47" s="343"/>
      <c r="C47" s="343"/>
      <c r="D47" s="153"/>
      <c r="E47" s="153"/>
      <c r="F47" s="153"/>
      <c r="G47" s="153"/>
      <c r="H47" s="153"/>
      <c r="I47" s="154"/>
    </row>
    <row r="49" spans="1:11" ht="15.75" thickBot="1" x14ac:dyDescent="0.3">
      <c r="A49" s="141" t="s">
        <v>28</v>
      </c>
    </row>
    <row r="50" spans="1:11" x14ac:dyDescent="0.25">
      <c r="A50" s="338" t="str">
        <f>+"Bokført skyldig/tilgode mva på konto "&amp;'D6 Avstemming ordinær MVA'!C134</f>
        <v>Bokført skyldig/tilgode mva på konto 2740</v>
      </c>
      <c r="B50" s="339"/>
      <c r="C50" s="339"/>
      <c r="D50" s="183">
        <f>'D6 Avstemming ordinær MVA'!D134</f>
        <v>0</v>
      </c>
      <c r="E50" s="183">
        <f>'D6 Avstemming ordinær MVA'!F134</f>
        <v>0</v>
      </c>
      <c r="F50" s="183">
        <f>'D6 Avstemming ordinær MVA'!H134</f>
        <v>0</v>
      </c>
      <c r="G50" s="184">
        <f>'D6 Avstemming ordinær MVA'!J134</f>
        <v>0</v>
      </c>
      <c r="H50" s="185">
        <f>'D6 Avstemming ordinær MVA'!L134</f>
        <v>0</v>
      </c>
      <c r="I50" s="186">
        <f>'D6 Avstemming ordinær MVA'!N134</f>
        <v>0</v>
      </c>
      <c r="J50" s="344" t="s">
        <v>208</v>
      </c>
      <c r="K50" s="345"/>
    </row>
    <row r="51" spans="1:11" ht="15.75" thickBot="1" x14ac:dyDescent="0.3">
      <c r="A51" s="348" t="s">
        <v>209</v>
      </c>
      <c r="B51" s="349"/>
      <c r="C51" s="349"/>
      <c r="D51" s="187">
        <f t="shared" ref="D51:I51" si="4">D50-D45</f>
        <v>0</v>
      </c>
      <c r="E51" s="187">
        <f t="shared" si="4"/>
        <v>0</v>
      </c>
      <c r="F51" s="187">
        <f t="shared" si="4"/>
        <v>0</v>
      </c>
      <c r="G51" s="187">
        <f t="shared" si="4"/>
        <v>0</v>
      </c>
      <c r="H51" s="187">
        <f t="shared" si="4"/>
        <v>0</v>
      </c>
      <c r="I51" s="188">
        <f t="shared" si="4"/>
        <v>0</v>
      </c>
      <c r="J51" s="346"/>
      <c r="K51" s="347"/>
    </row>
    <row r="52" spans="1:11" x14ac:dyDescent="0.25">
      <c r="A52" s="350" t="s">
        <v>6</v>
      </c>
      <c r="B52" s="351"/>
      <c r="C52" s="351"/>
      <c r="D52" s="189" t="s">
        <v>5</v>
      </c>
      <c r="E52" s="189" t="s">
        <v>5</v>
      </c>
      <c r="F52" s="189" t="s">
        <v>5</v>
      </c>
      <c r="G52" s="189" t="s">
        <v>5</v>
      </c>
      <c r="H52" s="189" t="s">
        <v>5</v>
      </c>
      <c r="I52" s="190" t="s">
        <v>5</v>
      </c>
      <c r="J52" s="199" t="s">
        <v>6</v>
      </c>
      <c r="K52" s="201"/>
    </row>
    <row r="53" spans="1:11" x14ac:dyDescent="0.25">
      <c r="A53" s="340" t="s">
        <v>7</v>
      </c>
      <c r="B53" s="341"/>
      <c r="C53" s="341"/>
      <c r="D53" s="150"/>
      <c r="E53" s="150" t="s">
        <v>5</v>
      </c>
      <c r="F53" s="150" t="s">
        <v>5</v>
      </c>
      <c r="G53" s="150" t="s">
        <v>5</v>
      </c>
      <c r="H53" s="150" t="s">
        <v>5</v>
      </c>
      <c r="I53" s="191" t="s">
        <v>5</v>
      </c>
      <c r="J53" s="199" t="s">
        <v>7</v>
      </c>
      <c r="K53" s="197"/>
    </row>
    <row r="54" spans="1:11" ht="15.75" thickBot="1" x14ac:dyDescent="0.3">
      <c r="A54" s="342" t="s">
        <v>10</v>
      </c>
      <c r="B54" s="343"/>
      <c r="C54" s="343"/>
      <c r="D54" s="35"/>
      <c r="E54" s="35"/>
      <c r="F54" s="35"/>
      <c r="G54" s="35"/>
      <c r="H54" s="35"/>
      <c r="I54" s="36"/>
      <c r="J54" s="200" t="s">
        <v>14</v>
      </c>
      <c r="K54" s="36"/>
    </row>
  </sheetData>
  <mergeCells count="54">
    <mergeCell ref="B1:K1"/>
    <mergeCell ref="B3:J3"/>
    <mergeCell ref="B4:J4"/>
    <mergeCell ref="A7:C8"/>
    <mergeCell ref="D7:D8"/>
    <mergeCell ref="E7:E8"/>
    <mergeCell ref="F7:F8"/>
    <mergeCell ref="G7:G8"/>
    <mergeCell ref="H7:H8"/>
    <mergeCell ref="I7:I8"/>
    <mergeCell ref="A16:C16"/>
    <mergeCell ref="J7:J8"/>
    <mergeCell ref="K7:K8"/>
    <mergeCell ref="L7:L8"/>
    <mergeCell ref="M7:N7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J50:K51"/>
    <mergeCell ref="A51:C51"/>
    <mergeCell ref="A52:C52"/>
    <mergeCell ref="J34:L34"/>
    <mergeCell ref="A37:C37"/>
    <mergeCell ref="A38:C38"/>
    <mergeCell ref="A41:C41"/>
    <mergeCell ref="A42:C42"/>
    <mergeCell ref="A45:C45"/>
    <mergeCell ref="A34:C34"/>
    <mergeCell ref="A53:C53"/>
    <mergeCell ref="A54:C54"/>
    <mergeCell ref="A46:C46"/>
    <mergeCell ref="A47:C47"/>
    <mergeCell ref="A50:C50"/>
  </mergeCells>
  <conditionalFormatting sqref="D54">
    <cfRule type="expression" dxfId="19" priority="12">
      <formula>D54="Alt OK"</formula>
    </cfRule>
    <cfRule type="expression" dxfId="18" priority="13">
      <formula>D54="DFØ følger opp"</formula>
    </cfRule>
    <cfRule type="expression" dxfId="17" priority="15">
      <formula>D54="Feil funnet"</formula>
    </cfRule>
  </conditionalFormatting>
  <conditionalFormatting sqref="D54">
    <cfRule type="expression" dxfId="16" priority="14">
      <formula>D54="Kunde følger opp"</formula>
    </cfRule>
  </conditionalFormatting>
  <conditionalFormatting sqref="I54">
    <cfRule type="expression" dxfId="15" priority="8">
      <formula>I54="Alt OK"</formula>
    </cfRule>
    <cfRule type="expression" dxfId="14" priority="9">
      <formula>I54="DFØ følger opp"</formula>
    </cfRule>
    <cfRule type="expression" dxfId="13" priority="11">
      <formula>I54="Feil funnet"</formula>
    </cfRule>
  </conditionalFormatting>
  <conditionalFormatting sqref="I54">
    <cfRule type="expression" dxfId="12" priority="10">
      <formula>I54="Kunde følger opp"</formula>
    </cfRule>
  </conditionalFormatting>
  <conditionalFormatting sqref="E54:H54">
    <cfRule type="expression" dxfId="11" priority="4">
      <formula>E54="Alt OK"</formula>
    </cfRule>
    <cfRule type="expression" dxfId="10" priority="5">
      <formula>E54="DFØ følger opp"</formula>
    </cfRule>
    <cfRule type="expression" dxfId="9" priority="7">
      <formula>E54="Feil funnet"</formula>
    </cfRule>
  </conditionalFormatting>
  <conditionalFormatting sqref="E54:H54">
    <cfRule type="expression" dxfId="8" priority="6">
      <formula>E54="Kunde følger opp"</formula>
    </cfRule>
  </conditionalFormatting>
  <conditionalFormatting sqref="K54">
    <cfRule type="expression" dxfId="7" priority="1">
      <formula>K54="Alt OK"</formula>
    </cfRule>
    <cfRule type="expression" dxfId="6" priority="2">
      <formula>K54="DFØ følger opp"</formula>
    </cfRule>
  </conditionalFormatting>
  <conditionalFormatting sqref="K54">
    <cfRule type="expression" dxfId="5" priority="3">
      <formula>K54="Kunde følger opp"</formula>
    </cfRule>
  </conditionalFormatting>
  <hyperlinks>
    <hyperlink ref="A3" location="Avstemmingsoversikt!A1" display="Til avviksoversikt" xr:uid="{00000000-0004-0000-1F00-000000000000}"/>
  </hyperlinks>
  <pageMargins left="0.7" right="0.7" top="0.75" bottom="0.75" header="0.3" footer="0.3"/>
  <pageSetup paperSize="9" scale="74" orientation="landscape" r:id="rId1"/>
  <headerFooter alignWithMargins="0">
    <oddFooter>&amp;L&amp;7&amp;K9C9C9C© Copyright Sticos AS&amp;R&amp;7&amp;K9C9C9CUtskrift fra Sticos</oddFooter>
  </headerFooter>
  <ignoredErrors>
    <ignoredError sqref="B4:L4 M3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vstemmingskoder" xr:uid="{00000000-0002-0000-1F00-000000000000}">
          <x14:formula1>
            <xm:f>Avstemmingskoder!$A$10:$A$12</xm:f>
          </x14:formula1>
          <xm:sqref>D54:I54</xm:sqref>
        </x14:dataValidation>
        <x14:dataValidation type="list" allowBlank="1" showInputMessage="1" showErrorMessage="1" promptTitle="Avstemmingskoder" xr:uid="{F4613B4C-01E8-40B0-ACE2-AA659B9BD659}">
          <x14:formula1>
            <xm:f>Avstemmingskoder!$A$3:$A$5</xm:f>
          </x14:formula1>
          <xm:sqref>K54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1" width="13.42578125" style="5" customWidth="1"/>
    <col min="2" max="2" width="11.42578125" style="5"/>
    <col min="3" max="3" width="14.42578125" style="5" bestFit="1" customWidth="1"/>
    <col min="4" max="4" width="11.42578125" style="5"/>
    <col min="5" max="5" width="13.85546875" style="5" customWidth="1"/>
    <col min="6" max="6" width="18" style="5" customWidth="1"/>
    <col min="7" max="16384" width="11.42578125" style="5"/>
  </cols>
  <sheetData>
    <row r="1" spans="1:11" ht="18.75" x14ac:dyDescent="0.3">
      <c r="A1" s="14" t="s">
        <v>35</v>
      </c>
      <c r="B1" s="266" t="s">
        <v>1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9.5" thickBot="1" x14ac:dyDescent="0.35">
      <c r="A2" s="14" t="s">
        <v>76</v>
      </c>
      <c r="B2" s="15"/>
      <c r="C2" s="23"/>
      <c r="D2" s="23"/>
      <c r="E2" s="23"/>
      <c r="F2" s="23"/>
      <c r="G2" s="23"/>
      <c r="H2" s="23"/>
      <c r="I2" s="23"/>
      <c r="J2" s="15"/>
      <c r="K2" s="15"/>
    </row>
    <row r="3" spans="1:11" ht="19.5" thickBot="1" x14ac:dyDescent="0.35">
      <c r="A3" s="24" t="s">
        <v>82</v>
      </c>
      <c r="B3" s="268" t="s">
        <v>81</v>
      </c>
      <c r="C3" s="269"/>
      <c r="D3" s="269"/>
      <c r="E3" s="269"/>
      <c r="F3" s="269"/>
      <c r="G3" s="269"/>
      <c r="H3" s="269"/>
      <c r="I3" s="269"/>
      <c r="J3" s="269"/>
      <c r="K3" s="269"/>
    </row>
    <row r="4" spans="1:11" s="18" customFormat="1" ht="15.75" thickBot="1" x14ac:dyDescent="0.3">
      <c r="A4" s="17" t="s">
        <v>3</v>
      </c>
      <c r="B4" s="270" t="str">
        <f>Avstemmingsoversikt!A7</f>
        <v>xx - MAL - XXX/XXXX</v>
      </c>
      <c r="C4" s="270"/>
      <c r="D4" s="270"/>
      <c r="E4" s="270"/>
      <c r="F4" s="270"/>
      <c r="G4" s="270"/>
      <c r="H4" s="270"/>
      <c r="I4" s="270"/>
      <c r="J4" s="17" t="s">
        <v>2</v>
      </c>
      <c r="K4" s="34">
        <f>IF(Avstemmingsoversikt!P4= " "," ",Avstemmingsoversikt!P4)</f>
        <v>2021</v>
      </c>
    </row>
    <row r="6" spans="1:11" s="33" customFormat="1" x14ac:dyDescent="0.25">
      <c r="A6" s="33" t="s">
        <v>80</v>
      </c>
    </row>
    <row r="7" spans="1:11" ht="15.75" thickBot="1" x14ac:dyDescent="0.3"/>
    <row r="8" spans="1:11" x14ac:dyDescent="0.25">
      <c r="A8" s="382" t="s">
        <v>103</v>
      </c>
      <c r="B8" s="383"/>
      <c r="C8" s="383"/>
      <c r="D8" s="383"/>
      <c r="E8" s="383"/>
      <c r="F8" s="383"/>
      <c r="G8" s="383"/>
      <c r="H8" s="383"/>
      <c r="I8" s="383"/>
      <c r="J8" s="376"/>
      <c r="K8" s="377"/>
    </row>
    <row r="9" spans="1:11" ht="15" customHeight="1" x14ac:dyDescent="0.25">
      <c r="A9" s="384" t="s">
        <v>529</v>
      </c>
      <c r="B9" s="375"/>
      <c r="C9" s="375"/>
      <c r="D9" s="375"/>
      <c r="E9" s="375" t="s">
        <v>5</v>
      </c>
      <c r="F9" s="375"/>
      <c r="G9" s="375"/>
      <c r="H9" s="375"/>
      <c r="I9" s="375"/>
      <c r="J9" s="378"/>
      <c r="K9" s="379"/>
    </row>
    <row r="10" spans="1:11" ht="15" customHeight="1" thickBot="1" x14ac:dyDescent="0.3">
      <c r="A10" s="385" t="s">
        <v>219</v>
      </c>
      <c r="B10" s="386"/>
      <c r="C10" s="386"/>
      <c r="D10" s="386"/>
      <c r="E10" s="386" t="s">
        <v>5</v>
      </c>
      <c r="F10" s="386"/>
      <c r="G10" s="386"/>
      <c r="H10" s="386"/>
      <c r="I10" s="386"/>
      <c r="J10" s="380"/>
      <c r="K10" s="381"/>
    </row>
    <row r="11" spans="1:11" x14ac:dyDescent="0.25">
      <c r="A11" s="5" t="s">
        <v>530</v>
      </c>
    </row>
    <row r="12" spans="1:11" x14ac:dyDescent="0.25">
      <c r="A12" s="5" t="s">
        <v>85</v>
      </c>
    </row>
    <row r="13" spans="1:11" s="25" customFormat="1" ht="15.75" thickBot="1" x14ac:dyDescent="0.3"/>
    <row r="14" spans="1:11" x14ac:dyDescent="0.25">
      <c r="A14" s="21" t="s">
        <v>6</v>
      </c>
      <c r="B14" s="19" t="s">
        <v>7</v>
      </c>
      <c r="C14" s="22" t="s">
        <v>11</v>
      </c>
    </row>
    <row r="15" spans="1:11" ht="15.75" thickBot="1" x14ac:dyDescent="0.3">
      <c r="A15" s="202"/>
      <c r="B15" s="203"/>
      <c r="C15" s="36"/>
    </row>
    <row r="16" spans="1:11" x14ac:dyDescent="0.25">
      <c r="A16" s="5" t="s">
        <v>5</v>
      </c>
      <c r="B16" s="5" t="s">
        <v>5</v>
      </c>
      <c r="C16" s="5" t="s">
        <v>13</v>
      </c>
    </row>
    <row r="17" spans="1:6" ht="15.75" thickBot="1" x14ac:dyDescent="0.3">
      <c r="A17" s="20" t="s">
        <v>61</v>
      </c>
      <c r="B17" s="18"/>
      <c r="C17" s="18"/>
      <c r="D17" s="18"/>
      <c r="E17" s="18"/>
      <c r="F17" s="18"/>
    </row>
    <row r="18" spans="1:6" x14ac:dyDescent="0.25">
      <c r="A18" s="278"/>
      <c r="B18" s="271"/>
      <c r="C18" s="271"/>
      <c r="D18" s="271"/>
      <c r="E18" s="271"/>
      <c r="F18" s="272"/>
    </row>
    <row r="19" spans="1:6" x14ac:dyDescent="0.25">
      <c r="A19" s="273"/>
      <c r="B19" s="279"/>
      <c r="C19" s="279"/>
      <c r="D19" s="279"/>
      <c r="E19" s="279"/>
      <c r="F19" s="274"/>
    </row>
    <row r="20" spans="1:6" x14ac:dyDescent="0.25">
      <c r="A20" s="273"/>
      <c r="B20" s="279"/>
      <c r="C20" s="279"/>
      <c r="D20" s="279"/>
      <c r="E20" s="279"/>
      <c r="F20" s="274"/>
    </row>
    <row r="21" spans="1:6" x14ac:dyDescent="0.25">
      <c r="A21" s="273"/>
      <c r="B21" s="279"/>
      <c r="C21" s="279"/>
      <c r="D21" s="279"/>
      <c r="E21" s="279"/>
      <c r="F21" s="274"/>
    </row>
    <row r="22" spans="1:6" x14ac:dyDescent="0.25">
      <c r="A22" s="273"/>
      <c r="B22" s="279"/>
      <c r="C22" s="279"/>
      <c r="D22" s="279"/>
      <c r="E22" s="279"/>
      <c r="F22" s="274"/>
    </row>
    <row r="23" spans="1:6" ht="15.75" thickBot="1" x14ac:dyDescent="0.3">
      <c r="A23" s="275"/>
      <c r="B23" s="276"/>
      <c r="C23" s="276"/>
      <c r="D23" s="276"/>
      <c r="E23" s="276"/>
      <c r="F23" s="277"/>
    </row>
  </sheetData>
  <sheetProtection formatCells="0" formatColumns="0" formatRows="0" insertColumns="0" insertRows="0" insertHyperlinks="0" deleteColumns="0" deleteRows="0" sort="0" autoFilter="0"/>
  <mergeCells count="10">
    <mergeCell ref="A18:F23"/>
    <mergeCell ref="B1:K1"/>
    <mergeCell ref="B3:K3"/>
    <mergeCell ref="B4:I4"/>
    <mergeCell ref="J8:K8"/>
    <mergeCell ref="J9:K9"/>
    <mergeCell ref="J10:K10"/>
    <mergeCell ref="A8:I8"/>
    <mergeCell ref="A9:I9"/>
    <mergeCell ref="A10:I10"/>
  </mergeCells>
  <conditionalFormatting sqref="C15">
    <cfRule type="expression" dxfId="4" priority="4">
      <formula>C15="Alt OK"</formula>
    </cfRule>
    <cfRule type="expression" dxfId="3" priority="5">
      <formula>C15="Må følges opp"</formula>
    </cfRule>
  </conditionalFormatting>
  <conditionalFormatting sqref="C15">
    <cfRule type="expression" dxfId="2" priority="1">
      <formula>C15="Alt OK"</formula>
    </cfRule>
    <cfRule type="expression" dxfId="1" priority="2">
      <formula>C15="DFØ følger opp"</formula>
    </cfRule>
  </conditionalFormatting>
  <conditionalFormatting sqref="C15">
    <cfRule type="expression" dxfId="0" priority="3">
      <formula>C15="Kunde følger opp"</formula>
    </cfRule>
  </conditionalFormatting>
  <hyperlinks>
    <hyperlink ref="A3" location="Avstemmingsoversikt!A1" display="Til avviksoversikt" xr:uid="{00000000-0004-0000-2500-000000000000}"/>
  </hyperlinks>
  <pageMargins left="0.7" right="0.7" top="0.75" bottom="0.75" header="0.3" footer="0.3"/>
  <pageSetup paperSize="9" scale="63" orientation="landscape" r:id="rId1"/>
  <ignoredErrors>
    <ignoredError sqref="B4:K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vstemmingskoder" xr:uid="{679731A2-6D87-40F2-A5D6-D5927C01F597}">
          <x14:formula1>
            <xm:f>Avstemmingskoder!$A$7:$A$8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Innhold</vt:lpstr>
      <vt:lpstr>Firma</vt:lpstr>
      <vt:lpstr>Grunnlagsdata</vt:lpstr>
      <vt:lpstr>Avstemmingsoversikt</vt:lpstr>
      <vt:lpstr>Avstemmingskoder</vt:lpstr>
      <vt:lpstr>D6 Avstemming ordinær MVA</vt:lpstr>
      <vt:lpstr>D8 Årssammendrag ordinær MVA</vt:lpstr>
      <vt:lpstr>F2 Mellomregn. vs statsregn</vt:lpstr>
      <vt:lpstr>Kundenr</vt:lpstr>
      <vt:lpstr>Avstemmingsoversikt!Print_Area</vt:lpstr>
      <vt:lpstr>Innhold!Print_Area</vt:lpstr>
    </vt:vector>
  </TitlesOfParts>
  <Manager>RA Regnskapsbehandling</Manager>
  <Company>Direktoratet for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Avstemmingsmappe 2017</dc:title>
  <dc:subject>Avstemming</dc:subject>
  <dc:creator>Røssing-Enger Lasse</dc:creator>
  <cp:lastModifiedBy>Andreas Lodve Rishaug</cp:lastModifiedBy>
  <cp:lastPrinted>2018-01-24T12:16:23Z</cp:lastPrinted>
  <dcterms:created xsi:type="dcterms:W3CDTF">2013-01-04T09:19:54Z</dcterms:created>
  <dcterms:modified xsi:type="dcterms:W3CDTF">2021-02-02T19:10:44Z</dcterms:modified>
</cp:coreProperties>
</file>