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8_{39D77FD6-FD5F-4478-BDC0-59B68ECCD69A}" xr6:coauthVersionLast="47" xr6:coauthVersionMax="47" xr10:uidLastSave="{00000000-0000-0000-0000-000000000000}"/>
  <bookViews>
    <workbookView xWindow="24" yWindow="744" windowWidth="23016" windowHeight="12216" xr2:uid="{00000000-000D-0000-FFFF-FFFF00000000}"/>
  </bookViews>
  <sheets>
    <sheet name="Ny premiemodell" sheetId="14" r:id="rId1"/>
    <sheet name="Ny premiemodell (2)" sheetId="16" state="hidden" r:id="rId2"/>
    <sheet name="Ark1" sheetId="15" r:id="rId3"/>
  </sheets>
  <definedNames>
    <definedName name="_xlnm.Print_Area" localSheetId="0">'Ny premiemodell'!$A$1:$L$257</definedName>
    <definedName name="_xlnm.Print_Area" localSheetId="1">'Ny premiemodell (2)'!$A$1:$L$152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4" i="14" l="1"/>
  <c r="F329" i="16"/>
  <c r="B329" i="16"/>
  <c r="H328" i="16"/>
  <c r="D328" i="16"/>
  <c r="C328" i="16"/>
  <c r="D327" i="16"/>
  <c r="C327" i="16"/>
  <c r="D326" i="16"/>
  <c r="C326" i="16"/>
  <c r="D325" i="16"/>
  <c r="C325" i="16"/>
  <c r="D324" i="16"/>
  <c r="C324" i="16"/>
  <c r="D323" i="16"/>
  <c r="C323" i="16"/>
  <c r="D322" i="16"/>
  <c r="C322" i="16"/>
  <c r="H321" i="16"/>
  <c r="D321" i="16"/>
  <c r="C321" i="16"/>
  <c r="D320" i="16"/>
  <c r="C320" i="16"/>
  <c r="D319" i="16"/>
  <c r="C319" i="16"/>
  <c r="D318" i="16"/>
  <c r="D329" i="16" s="1"/>
  <c r="C318" i="16"/>
  <c r="D317" i="16"/>
  <c r="C317" i="16"/>
  <c r="H319" i="16" s="1"/>
  <c r="H329" i="16" s="1"/>
  <c r="D312" i="16"/>
  <c r="I311" i="16"/>
  <c r="I307" i="16"/>
  <c r="I306" i="16"/>
  <c r="I305" i="16"/>
  <c r="I312" i="16" s="1"/>
  <c r="I297" i="16"/>
  <c r="D297" i="16"/>
  <c r="D298" i="16" s="1"/>
  <c r="I296" i="16"/>
  <c r="H296" i="16"/>
  <c r="I295" i="16"/>
  <c r="H295" i="16"/>
  <c r="D287" i="16"/>
  <c r="I286" i="16"/>
  <c r="H286" i="16"/>
  <c r="I285" i="16"/>
  <c r="H285" i="16"/>
  <c r="D279" i="16"/>
  <c r="D271" i="16"/>
  <c r="D261" i="16"/>
  <c r="D260" i="16"/>
  <c r="I260" i="16" s="1"/>
  <c r="D259" i="16"/>
  <c r="D257" i="16"/>
  <c r="I256" i="16"/>
  <c r="I255" i="16"/>
  <c r="I254" i="16"/>
  <c r="D247" i="16"/>
  <c r="D248" i="16" s="1"/>
  <c r="I248" i="16" s="1"/>
  <c r="I246" i="16"/>
  <c r="I245" i="16"/>
  <c r="D234" i="16"/>
  <c r="D228" i="16"/>
  <c r="D212" i="16"/>
  <c r="I212" i="16" s="1"/>
  <c r="I210" i="16"/>
  <c r="D210" i="16"/>
  <c r="D211" i="16" s="1"/>
  <c r="D208" i="16"/>
  <c r="I208" i="16" s="1"/>
  <c r="I207" i="16"/>
  <c r="D207" i="16"/>
  <c r="I206" i="16"/>
  <c r="D206" i="16"/>
  <c r="D205" i="16"/>
  <c r="I204" i="16"/>
  <c r="D191" i="16"/>
  <c r="I191" i="16" s="1"/>
  <c r="I189" i="16"/>
  <c r="D189" i="16"/>
  <c r="D190" i="16" s="1"/>
  <c r="I186" i="16"/>
  <c r="D186" i="16"/>
  <c r="I185" i="16"/>
  <c r="D185" i="16"/>
  <c r="D184" i="16"/>
  <c r="I183" i="16"/>
  <c r="D178" i="16"/>
  <c r="I177" i="16"/>
  <c r="I173" i="16"/>
  <c r="I172" i="16"/>
  <c r="I171" i="16"/>
  <c r="I178" i="16" s="1"/>
  <c r="D161" i="16"/>
  <c r="D162" i="16" s="1"/>
  <c r="I162" i="16" s="1"/>
  <c r="I160" i="16"/>
  <c r="H160" i="16"/>
  <c r="I159" i="16"/>
  <c r="H159" i="16"/>
  <c r="D151" i="16"/>
  <c r="I150" i="16"/>
  <c r="H150" i="16"/>
  <c r="I149" i="16"/>
  <c r="H149" i="16"/>
  <c r="D143" i="16"/>
  <c r="D135" i="16"/>
  <c r="D114" i="16"/>
  <c r="D115" i="16" s="1"/>
  <c r="I111" i="16"/>
  <c r="D111" i="16"/>
  <c r="D110" i="16"/>
  <c r="I110" i="16" s="1"/>
  <c r="D109" i="16"/>
  <c r="I108" i="16"/>
  <c r="D93" i="16"/>
  <c r="D95" i="16" s="1"/>
  <c r="I95" i="16" s="1"/>
  <c r="I90" i="16"/>
  <c r="D90" i="16"/>
  <c r="D89" i="16"/>
  <c r="I89" i="16" s="1"/>
  <c r="D88" i="16"/>
  <c r="D91" i="16" s="1"/>
  <c r="I87" i="16"/>
  <c r="D80" i="16"/>
  <c r="D78" i="16"/>
  <c r="I77" i="16"/>
  <c r="I76" i="16"/>
  <c r="I75" i="16"/>
  <c r="D69" i="16"/>
  <c r="I69" i="16" s="1"/>
  <c r="D68" i="16"/>
  <c r="D70" i="16" s="1"/>
  <c r="I67" i="16"/>
  <c r="I66" i="16"/>
  <c r="D39" i="16"/>
  <c r="D41" i="16" s="1"/>
  <c r="I41" i="16" s="1"/>
  <c r="I37" i="16"/>
  <c r="D37" i="16"/>
  <c r="D36" i="16"/>
  <c r="I36" i="16" s="1"/>
  <c r="D35" i="16"/>
  <c r="I34" i="16"/>
  <c r="D34" i="16"/>
  <c r="D38" i="16" s="1"/>
  <c r="I33" i="16"/>
  <c r="D19" i="16"/>
  <c r="D21" i="16" s="1"/>
  <c r="I21" i="16" s="1"/>
  <c r="D18" i="16"/>
  <c r="D20" i="16" s="1"/>
  <c r="I20" i="16" s="1"/>
  <c r="I16" i="16"/>
  <c r="D16" i="16"/>
  <c r="D15" i="16"/>
  <c r="I15" i="16" s="1"/>
  <c r="D14" i="16"/>
  <c r="I14" i="16" s="1"/>
  <c r="I13" i="16"/>
  <c r="D13" i="16"/>
  <c r="D17" i="16" s="1"/>
  <c r="I12" i="16"/>
  <c r="D253" i="14"/>
  <c r="I251" i="14"/>
  <c r="I250" i="14"/>
  <c r="D243" i="14"/>
  <c r="I242" i="14"/>
  <c r="I241" i="14"/>
  <c r="D207" i="14"/>
  <c r="D208" i="14" s="1"/>
  <c r="D204" i="14"/>
  <c r="I204" i="14" s="1"/>
  <c r="D203" i="14"/>
  <c r="I203" i="14" s="1"/>
  <c r="D202" i="14"/>
  <c r="I202" i="14" s="1"/>
  <c r="I201" i="14"/>
  <c r="D186" i="14"/>
  <c r="D187" i="14" s="1"/>
  <c r="D183" i="14"/>
  <c r="D182" i="14"/>
  <c r="I182" i="14" s="1"/>
  <c r="D181" i="14"/>
  <c r="I181" i="14" s="1"/>
  <c r="I180" i="14"/>
  <c r="D175" i="14"/>
  <c r="D158" i="14"/>
  <c r="I157" i="14"/>
  <c r="H157" i="14"/>
  <c r="I156" i="14"/>
  <c r="H156" i="14"/>
  <c r="D148" i="14"/>
  <c r="I91" i="16" l="1"/>
  <c r="I82" i="16"/>
  <c r="D117" i="16"/>
  <c r="I117" i="16" s="1"/>
  <c r="I115" i="16"/>
  <c r="I190" i="16"/>
  <c r="D192" i="16"/>
  <c r="I192" i="16" s="1"/>
  <c r="D235" i="16"/>
  <c r="D239" i="16" s="1"/>
  <c r="I211" i="16"/>
  <c r="D213" i="16"/>
  <c r="I213" i="16" s="1"/>
  <c r="I261" i="16"/>
  <c r="I289" i="16"/>
  <c r="I298" i="16"/>
  <c r="I299" i="16" s="1"/>
  <c r="D299" i="16"/>
  <c r="I22" i="16"/>
  <c r="I17" i="16"/>
  <c r="D26" i="16"/>
  <c r="D27" i="16"/>
  <c r="I27" i="16" s="1"/>
  <c r="D48" i="16"/>
  <c r="I48" i="16" s="1"/>
  <c r="D47" i="16"/>
  <c r="I38" i="16"/>
  <c r="D22" i="16"/>
  <c r="D92" i="16"/>
  <c r="D187" i="16"/>
  <c r="I187" i="16" s="1"/>
  <c r="I18" i="16"/>
  <c r="I68" i="16"/>
  <c r="I70" i="16" s="1"/>
  <c r="I88" i="16"/>
  <c r="D112" i="16"/>
  <c r="I112" i="16" s="1"/>
  <c r="D116" i="16"/>
  <c r="I116" i="16" s="1"/>
  <c r="D163" i="16"/>
  <c r="D249" i="16"/>
  <c r="I19" i="16"/>
  <c r="D55" i="16"/>
  <c r="I93" i="16"/>
  <c r="I184" i="16"/>
  <c r="I287" i="16"/>
  <c r="I35" i="16"/>
  <c r="I39" i="16"/>
  <c r="D94" i="16"/>
  <c r="I109" i="16"/>
  <c r="I151" i="16"/>
  <c r="I153" i="16" s="1"/>
  <c r="D288" i="16"/>
  <c r="I288" i="16" s="1"/>
  <c r="C329" i="16"/>
  <c r="D81" i="16"/>
  <c r="I81" i="16" s="1"/>
  <c r="D40" i="16"/>
  <c r="D152" i="16"/>
  <c r="I152" i="16" s="1"/>
  <c r="D209" i="16"/>
  <c r="I114" i="16"/>
  <c r="I161" i="16"/>
  <c r="I163" i="16" s="1"/>
  <c r="I205" i="16"/>
  <c r="I247" i="16"/>
  <c r="I249" i="16" s="1"/>
  <c r="I207" i="14"/>
  <c r="D184" i="14"/>
  <c r="I184" i="14" s="1"/>
  <c r="D230" i="14"/>
  <c r="D189" i="14"/>
  <c r="I189" i="14" s="1"/>
  <c r="I187" i="14"/>
  <c r="D231" i="14"/>
  <c r="I208" i="14"/>
  <c r="D210" i="14"/>
  <c r="I210" i="14" s="1"/>
  <c r="I186" i="14"/>
  <c r="I243" i="14"/>
  <c r="D188" i="14"/>
  <c r="I188" i="14" s="1"/>
  <c r="D185" i="14"/>
  <c r="D205" i="14"/>
  <c r="D209" i="14"/>
  <c r="I209" i="14" s="1"/>
  <c r="D244" i="14"/>
  <c r="I244" i="14" s="1"/>
  <c r="I257" i="14"/>
  <c r="I183" i="14"/>
  <c r="I158" i="14"/>
  <c r="D159" i="14"/>
  <c r="I159" i="14" s="1"/>
  <c r="I146" i="14"/>
  <c r="H146" i="14"/>
  <c r="D140" i="14"/>
  <c r="D113" i="16" l="1"/>
  <c r="I97" i="16"/>
  <c r="I209" i="16"/>
  <c r="I214" i="16" s="1"/>
  <c r="D219" i="16"/>
  <c r="I219" i="16" s="1"/>
  <c r="D218" i="16"/>
  <c r="I94" i="16"/>
  <c r="D96" i="16"/>
  <c r="I96" i="16" s="1"/>
  <c r="D60" i="16"/>
  <c r="D214" i="16"/>
  <c r="I40" i="16"/>
  <c r="I43" i="16" s="1"/>
  <c r="D42" i="16"/>
  <c r="I42" i="16" s="1"/>
  <c r="D102" i="16"/>
  <c r="I102" i="16" s="1"/>
  <c r="D101" i="16"/>
  <c r="I92" i="16"/>
  <c r="D188" i="16"/>
  <c r="D82" i="16"/>
  <c r="D289" i="16"/>
  <c r="I47" i="16"/>
  <c r="I49" i="16" s="1"/>
  <c r="D49" i="16"/>
  <c r="D56" i="16"/>
  <c r="D28" i="16"/>
  <c r="I26" i="16"/>
  <c r="I28" i="16" s="1"/>
  <c r="D153" i="16"/>
  <c r="I245" i="14"/>
  <c r="D235" i="14"/>
  <c r="D194" i="14"/>
  <c r="D190" i="14"/>
  <c r="I185" i="14"/>
  <c r="I190" i="14" s="1"/>
  <c r="D195" i="14"/>
  <c r="I195" i="14" s="1"/>
  <c r="D257" i="14"/>
  <c r="D206" i="14"/>
  <c r="I205" i="14"/>
  <c r="D245" i="14"/>
  <c r="I160" i="14"/>
  <c r="D160" i="14"/>
  <c r="D113" i="14"/>
  <c r="D92" i="14"/>
  <c r="D197" i="16" l="1"/>
  <c r="I188" i="16"/>
  <c r="I193" i="16" s="1"/>
  <c r="D198" i="16"/>
  <c r="I198" i="16" s="1"/>
  <c r="D193" i="16"/>
  <c r="I101" i="16"/>
  <c r="I103" i="16" s="1"/>
  <c r="D103" i="16"/>
  <c r="D43" i="16"/>
  <c r="D122" i="16"/>
  <c r="I113" i="16"/>
  <c r="I118" i="16" s="1"/>
  <c r="D123" i="16"/>
  <c r="I123" i="16" s="1"/>
  <c r="D220" i="16"/>
  <c r="I218" i="16"/>
  <c r="I220" i="16" s="1"/>
  <c r="D97" i="16"/>
  <c r="D118" i="16"/>
  <c r="D215" i="14"/>
  <c r="I206" i="14"/>
  <c r="I211" i="14" s="1"/>
  <c r="D216" i="14"/>
  <c r="I216" i="14" s="1"/>
  <c r="D211" i="14"/>
  <c r="I194" i="14"/>
  <c r="I196" i="14" s="1"/>
  <c r="D196" i="14"/>
  <c r="H147" i="14"/>
  <c r="I174" i="14"/>
  <c r="I170" i="14"/>
  <c r="I169" i="14"/>
  <c r="I168" i="14"/>
  <c r="I148" i="14"/>
  <c r="I147" i="14"/>
  <c r="D133" i="14"/>
  <c r="D114" i="14"/>
  <c r="D110" i="14"/>
  <c r="I110" i="14" s="1"/>
  <c r="D109" i="14"/>
  <c r="I109" i="14" s="1"/>
  <c r="D108" i="14"/>
  <c r="D111" i="14" s="1"/>
  <c r="I111" i="14" s="1"/>
  <c r="I107" i="14"/>
  <c r="I92" i="14"/>
  <c r="D89" i="14"/>
  <c r="I89" i="14" s="1"/>
  <c r="D88" i="14"/>
  <c r="I88" i="14" s="1"/>
  <c r="D87" i="14"/>
  <c r="D90" i="14" s="1"/>
  <c r="I90" i="14" s="1"/>
  <c r="I86" i="14"/>
  <c r="I33" i="14"/>
  <c r="I12" i="14"/>
  <c r="D77" i="14"/>
  <c r="D79" i="14" s="1"/>
  <c r="D80" i="14" s="1"/>
  <c r="I80" i="14" s="1"/>
  <c r="I75" i="14"/>
  <c r="D39" i="14"/>
  <c r="D41" i="14" s="1"/>
  <c r="I41" i="14" s="1"/>
  <c r="D18" i="14"/>
  <c r="D20" i="14" s="1"/>
  <c r="I20" i="14" s="1"/>
  <c r="I74" i="14"/>
  <c r="I65" i="14"/>
  <c r="I76" i="14"/>
  <c r="I66" i="14"/>
  <c r="D36" i="14"/>
  <c r="I36" i="14" s="1"/>
  <c r="D35" i="14"/>
  <c r="I35" i="14" s="1"/>
  <c r="D34" i="14"/>
  <c r="I34" i="14" s="1"/>
  <c r="D15" i="14"/>
  <c r="I15" i="14" s="1"/>
  <c r="D14" i="14"/>
  <c r="I14" i="14" s="1"/>
  <c r="D13" i="14"/>
  <c r="I13" i="14" s="1"/>
  <c r="D124" i="16" l="1"/>
  <c r="I122" i="16"/>
  <c r="I124" i="16" s="1"/>
  <c r="I197" i="16"/>
  <c r="I199" i="16" s="1"/>
  <c r="D199" i="16"/>
  <c r="D217" i="14"/>
  <c r="I215" i="14"/>
  <c r="I217" i="14" s="1"/>
  <c r="D37" i="14"/>
  <c r="I37" i="14" s="1"/>
  <c r="D16" i="14"/>
  <c r="I16" i="14" s="1"/>
  <c r="I18" i="14"/>
  <c r="D112" i="14"/>
  <c r="I112" i="14" s="1"/>
  <c r="D93" i="14"/>
  <c r="I93" i="14" s="1"/>
  <c r="I175" i="14"/>
  <c r="I108" i="14"/>
  <c r="I39" i="14"/>
  <c r="D94" i="14"/>
  <c r="I94" i="14" s="1"/>
  <c r="D149" i="14"/>
  <c r="D116" i="14"/>
  <c r="I116" i="14" s="1"/>
  <c r="I114" i="14"/>
  <c r="D91" i="14"/>
  <c r="D115" i="14"/>
  <c r="I115" i="14" s="1"/>
  <c r="I113" i="14"/>
  <c r="I87" i="14"/>
  <c r="D81" i="14"/>
  <c r="D55" i="14"/>
  <c r="I81" i="14"/>
  <c r="D19" i="14"/>
  <c r="I19" i="14" s="1"/>
  <c r="D67" i="14"/>
  <c r="D40" i="14"/>
  <c r="D38" i="14" l="1"/>
  <c r="D47" i="14" s="1"/>
  <c r="I149" i="14"/>
  <c r="I150" i="14" s="1"/>
  <c r="D150" i="14"/>
  <c r="D17" i="14"/>
  <c r="D26" i="14" s="1"/>
  <c r="I26" i="14" s="1"/>
  <c r="D95" i="14"/>
  <c r="I95" i="14" s="1"/>
  <c r="I117" i="14"/>
  <c r="D121" i="14"/>
  <c r="I121" i="14" s="1"/>
  <c r="D122" i="14"/>
  <c r="I122" i="14" s="1"/>
  <c r="D42" i="14"/>
  <c r="I42" i="14" s="1"/>
  <c r="I40" i="14"/>
  <c r="D117" i="14"/>
  <c r="I91" i="14"/>
  <c r="D101" i="14"/>
  <c r="I101" i="14" s="1"/>
  <c r="D100" i="14"/>
  <c r="D56" i="14"/>
  <c r="D59" i="14" s="1"/>
  <c r="D21" i="14"/>
  <c r="I21" i="14" s="1"/>
  <c r="D68" i="14"/>
  <c r="I68" i="14" s="1"/>
  <c r="I67" i="14"/>
  <c r="D48" i="14" l="1"/>
  <c r="I48" i="14" s="1"/>
  <c r="I38" i="14"/>
  <c r="I43" i="14" s="1"/>
  <c r="I17" i="14"/>
  <c r="I22" i="14" s="1"/>
  <c r="D27" i="14"/>
  <c r="I27" i="14" s="1"/>
  <c r="I28" i="14" s="1"/>
  <c r="I96" i="14"/>
  <c r="D96" i="14"/>
  <c r="D123" i="14"/>
  <c r="D43" i="14"/>
  <c r="I123" i="14"/>
  <c r="I100" i="14"/>
  <c r="I102" i="14" s="1"/>
  <c r="D102" i="14"/>
  <c r="D22" i="14"/>
  <c r="I69" i="14"/>
  <c r="D69" i="14"/>
  <c r="I47" i="14"/>
  <c r="D49" i="14"/>
  <c r="I49" i="14" l="1"/>
  <c r="D2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tc={AF575A02-FC8D-4EDB-94AD-B564C073EBBD}</author>
  </authors>
  <commentList>
    <comment ref="A8" authorId="0" shapeId="0" xr:uid="{AF575A02-FC8D-4EDB-94AD-B564C073EBBD}">
      <text>
        <t>[Kommentartråd]
Din versjon av Excel lar deg lese denne kommentartråden. Eventuelle endringer i den vil imidlertid bli fjernet hvis filen åpnes i en nyere versjon av Excel. Finn ut mer: https://go.microsoft.com/fwlink/?linkid=870924
Kommentar:
    [Fjernet omtale], jeg har oppdatert teksten ovenfor vist med blå skrift for å hensynta oppdatert premiesats fra SPK. Tar gjerne en gjennomgang i morgen hvis du har tid.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tc={D39449E7-1E1F-410B-B670-42EEC4EB90C4}</author>
    <author>tc={5087D225-1755-4539-9384-F0E8422E4E52}</author>
    <author>tc={566E1B0E-B0E5-4D90-8789-4141CEB1C889}</author>
    <author>tc={C421F22D-6261-452F-A942-9D30450C1D59}</author>
  </authors>
  <commentList>
    <comment ref="A8" authorId="0" shapeId="0" xr:uid="{D39449E7-1E1F-410B-B670-42EEC4EB90C4}">
      <text>
        <t>[Kommentartråd]
Din versjon av Excel lar deg lese denne kommentartråden. Eventuelle endringer i den vil imidlertid bli fjernet hvis filen åpnes i en nyere versjon av Excel. Finn ut mer: https://go.microsoft.com/fwlink/?linkid=870924
Kommentar:
    [Fjernet omtale], jeg har oppdatert teksten ovenfor vist med blå skrift for å hensynta oppdatert premiesats fra SPK. Tar gjerne en gjennomgang i morgen hvis du har tid.</t>
      </text>
    </comment>
    <comment ref="D133" authorId="1" shapeId="0" xr:uid="{5087D225-1755-4539-9384-F0E8422E4E52}">
      <text>
        <t>[Kommentartråd]
Din versjon av Excel lar deg lese denne kommentartråden. Eventuelle endringer i den vil imidlertid bli fjernet hvis filen åpnes i en nyere versjon av Excel. Finn ut mer: https://go.microsoft.com/fwlink/?linkid=870924
Kommentar:
    Er det mest sannsynlig at fakturert beløp vil være noe lavere enn avsatt beløp grunnet utbetaling av lønnsoppgjøret i desember?</t>
      </text>
    </comment>
    <comment ref="A241" authorId="2" shapeId="0" xr:uid="{566E1B0E-B0E5-4D90-8789-4141CEB1C889}">
      <text>
        <t>[Kommentartråd]
Din versjon av Excel lar deg lese denne kommentartråden. Eventuelle endringer i den vil imidlertid bli fjernet hvis filen åpnes i en nyere versjon av Excel. Finn ut mer: https://go.microsoft.com/fwlink/?linkid=870924
Kommentar:
    Hva blir løsningen for 2023?</t>
      </text>
    </comment>
    <comment ref="D269" authorId="3" shapeId="0" xr:uid="{C421F22D-6261-452F-A942-9D30450C1D59}">
      <text>
        <t>[Kommentartråd]
Din versjon av Excel lar deg lese denne kommentartråden. Eventuelle endringer i den vil imidlertid bli fjernet hvis filen åpnes i en nyere versjon av Excel. Finn ut mer: https://go.microsoft.com/fwlink/?linkid=870924
Kommentar:
    Er det mest sannsynlig at fakturert beløp vil være noe lavere enn avsatt beløp grunnet utbetaling av lønnsoppgjøret i desember?</t>
      </text>
    </comment>
  </commentList>
</comments>
</file>

<file path=xl/sharedStrings.xml><?xml version="1.0" encoding="utf-8"?>
<sst xmlns="http://schemas.openxmlformats.org/spreadsheetml/2006/main" count="1549" uniqueCount="113">
  <si>
    <t>Vanlig lønnskjøring for januar måned.  Grunnlag bruttolønn per måned er kr 1 000 000. Ansatte trekkes 2% til pensjonstrekk i bruttolønn.</t>
  </si>
  <si>
    <t>Bokføring i kontospesifikasjon</t>
  </si>
  <si>
    <t>Rapportering til statsregnskapet (ved bokføring)</t>
  </si>
  <si>
    <t>Kontering</t>
  </si>
  <si>
    <t>Konto</t>
  </si>
  <si>
    <t>Tekst</t>
  </si>
  <si>
    <t>Beløp</t>
  </si>
  <si>
    <t>Statskonto</t>
  </si>
  <si>
    <t>Artskonto</t>
  </si>
  <si>
    <t>Debet</t>
  </si>
  <si>
    <t>Lønn fast ansatte</t>
  </si>
  <si>
    <t>xxxx.01</t>
  </si>
  <si>
    <t xml:space="preserve">Arbeidsgiveravgift </t>
  </si>
  <si>
    <t>Kredit</t>
  </si>
  <si>
    <t>Forskuddstrekk</t>
  </si>
  <si>
    <t>70xxxx</t>
  </si>
  <si>
    <t>Trygdetrekk/pensjonstrekk 2%</t>
  </si>
  <si>
    <t>5700.72</t>
  </si>
  <si>
    <t>Lønn</t>
  </si>
  <si>
    <t xml:space="preserve">Kredit </t>
  </si>
  <si>
    <t>Pensjonspremie til SPK</t>
  </si>
  <si>
    <t>Avsatt pensjonspremie til SPK (arbeidsgiverandel)</t>
  </si>
  <si>
    <t>Kontrollsum lønn januar</t>
  </si>
  <si>
    <t>Utbetaling av lønn for januar måned</t>
  </si>
  <si>
    <t>Rapportering til statsregnskapet (ved betaling)</t>
  </si>
  <si>
    <t>Bank ut</t>
  </si>
  <si>
    <t>60xxx</t>
  </si>
  <si>
    <t>Kontrollsum utbetalt lønn januar</t>
  </si>
  <si>
    <t xml:space="preserve">Vanlig lønnskjøring for februar måned. Grunnlag bruttlønn per måned er kr 1 000 000. Ansatte trekkes 2% i bruttolønn. </t>
  </si>
  <si>
    <t>Kontrollsum lønn februar</t>
  </si>
  <si>
    <t>Utbetaling av lønn for februar måned</t>
  </si>
  <si>
    <t>Kontrollsum utbetalt lønn februar</t>
  </si>
  <si>
    <t>Mottak av faktura for 1. termin (januar og februar måned) i mars med betalingsfrist i april.</t>
  </si>
  <si>
    <t>Faktura fra SPK for 1. termin viser kr 230 000. Per 28.02. viser konto 263 og konto 281 totalt kr 240 000. For mye beregnet og bokført pensjonspremie utgjør kr 10 000.</t>
  </si>
  <si>
    <t>Bokføring i kontospesifikasjon (leverandørfaktura)</t>
  </si>
  <si>
    <t>Rapportering til statsregnskapet</t>
  </si>
  <si>
    <t>Avstemmingskonto fakturert pensjonspremie fra SPK</t>
  </si>
  <si>
    <t>Leverandørgjeld SPK</t>
  </si>
  <si>
    <t>Kontrollsum mottatt faktura 1. termin</t>
  </si>
  <si>
    <t xml:space="preserve">Differanse mellom beregnet premie og faktura fra SPK bokføres på artskonto 542. </t>
  </si>
  <si>
    <t>Korrigering av avsatt pensjonspremie til SPK for 1. termin. Rapporteres til statsregnskapet i mars.</t>
  </si>
  <si>
    <t>Arbeidsgiveravgift</t>
  </si>
  <si>
    <t>Kontrollsum</t>
  </si>
  <si>
    <t>Betaling av faktura for første termin skjer i april.</t>
  </si>
  <si>
    <t>Rapportering til statsregnskapet (ved betaling i april)</t>
  </si>
  <si>
    <t xml:space="preserve">Debet </t>
  </si>
  <si>
    <t>60xxxx</t>
  </si>
  <si>
    <t>Kontrollsum betalt faktura 1. termin</t>
  </si>
  <si>
    <t>Vanlig lønnskjøring for november måned.  Grunnlag bruttolønn per måned er kr 1 000 000. Ansatte trekkes 2% til pensjonstrekk i bruttolønn.</t>
  </si>
  <si>
    <t>Kontrollsum lønn november</t>
  </si>
  <si>
    <t>Utbetaling av lønn for november måned</t>
  </si>
  <si>
    <t>Kontrollsum utbetalt lønn november</t>
  </si>
  <si>
    <t xml:space="preserve">Vanlig lønnskjøring for desember måned. Grunnlag bruttlønn per måned er kr 1 000 000. Ansatte trekkes 2% i bruttolønn. </t>
  </si>
  <si>
    <t>Kontrollsum lønn desember</t>
  </si>
  <si>
    <t>Utbetaling av lønn for desember måned</t>
  </si>
  <si>
    <t>Kontrollsum utbetalt lønn desember</t>
  </si>
  <si>
    <t>Mottak av faktura for 6. termin (november og desember måned) i desember med betalingsfrist i januar.</t>
  </si>
  <si>
    <t>Faktura fra SPK for 6. termin viser kr 245 000. Per 31.12. viser konto 263 og konto 281 totalt kr 230 000. For lite beregnet og bokført pensjonspremie utgjør kr 15 000.</t>
  </si>
  <si>
    <t>Kontrollsum mottatt faktura 6. termin</t>
  </si>
  <si>
    <t>Mottak av tilleggsfaktura for 2022 i desember med betalingsfrist i januar.</t>
  </si>
  <si>
    <t xml:space="preserve">Differanse mellom beregnet premie og faktura 6. termin fra SPK bokføres på artskonto 542. </t>
  </si>
  <si>
    <t>Korrigering av avsatt pensjonspremie til SPK for 6. termin. Rapporteres til statsregnskapet i desember.</t>
  </si>
  <si>
    <t>Flytting av tilleggsfakturaen fra avstemmingskonto til artskonto 542.</t>
  </si>
  <si>
    <t>Rapporteres til statsregnskapet i desember.</t>
  </si>
  <si>
    <t>Regnskapsåret 2023</t>
  </si>
  <si>
    <t>Kontrollsum betalt faktura 6. termin</t>
  </si>
  <si>
    <t>Mottak av egen kreditnota i mars 2023. Ideelt sett skulle denne inngått i faktureringsgrunnlaget for 1. termin 2023, men dette er ikke mulig av systemmessige årsaker</t>
  </si>
  <si>
    <t>Mottak av faktura for 1. termin (januar og februar måned + effekter av lønnsoppgjøret 2022) i mars med betalingsfrist i april.</t>
  </si>
  <si>
    <r>
      <t xml:space="preserve">Faktura fra SPK for 1. termin viser kr 350 000. Per 28.02. viser konto 263 og konto 281 totalt kr 240 000. </t>
    </r>
    <r>
      <rPr>
        <sz val="11"/>
        <color rgb="FFFF0000"/>
        <rFont val="Calibri"/>
        <family val="2"/>
        <scheme val="minor"/>
      </rPr>
      <t xml:space="preserve">For mye beregnet og bokført pensjonspremie utgjør kr 10 000 i forhold til kreditnota og faktura. </t>
    </r>
  </si>
  <si>
    <t xml:space="preserve">Differanse mellom beregnet premie og kreditnota og faktura fra SPK bokføres på artskonto 542. </t>
  </si>
  <si>
    <t>Betaling av faktura og utligning av kreditnota for første termin skjer i april.</t>
  </si>
  <si>
    <t>Betaling av faktura for 6. termin og tilleggsfaktura skjer i januar påfølgende år. Betalingsfrist 22. januar 2023</t>
  </si>
  <si>
    <t>Mottak kreditnota for 2022 med betalingsfrist i mars.</t>
  </si>
  <si>
    <t>Faktura fra SPK for 1. termin viser kr 245 000. Per 28.02. viser konto 263 og konto 281 totalt kr 230 000. For lite beregnet og bokført pensjonspremie utgjør kr 15 000.</t>
  </si>
  <si>
    <t>Betaling av faktura for 6. termin og tilleggsfaktura skjer i januar påfølgende år.</t>
  </si>
  <si>
    <t>Oversikt over terminbeløp fra SPK og virksomhetens beregnede pensjonspremie.</t>
  </si>
  <si>
    <t>Måned</t>
  </si>
  <si>
    <t>Lønnsgrunnlag</t>
  </si>
  <si>
    <t>Medlemsandel av pensjonspremie (2 prosent)</t>
  </si>
  <si>
    <t>Arbeidsgiverandel av pensjonspremie</t>
  </si>
  <si>
    <t>Faktura fra SPK</t>
  </si>
  <si>
    <t>Korrigering konto 542</t>
  </si>
  <si>
    <t>Alt. 6 korr.</t>
  </si>
  <si>
    <t>Kommentar</t>
  </si>
  <si>
    <t>Januar</t>
  </si>
  <si>
    <t>Februar</t>
  </si>
  <si>
    <t>Mars</t>
  </si>
  <si>
    <t>Korrigering av pensjonspremie for 1. termin</t>
  </si>
  <si>
    <t>April</t>
  </si>
  <si>
    <t xml:space="preserve">Mai </t>
  </si>
  <si>
    <t>Korrigering av pensjonspremie for 2. termin og oppdatering av premiesats med virkning fra 1. mai.</t>
  </si>
  <si>
    <t>Juni</t>
  </si>
  <si>
    <t>Juli</t>
  </si>
  <si>
    <t>August</t>
  </si>
  <si>
    <t>September</t>
  </si>
  <si>
    <t>Oktober</t>
  </si>
  <si>
    <t>November</t>
  </si>
  <si>
    <t>Desember</t>
  </si>
  <si>
    <t>Korrigering av pensjonspremie for 6. termin</t>
  </si>
  <si>
    <t>Totalt</t>
  </si>
  <si>
    <t xml:space="preserve">Faktura fra SPK for 1. termin viser kr 350 000. Per 28.02. viser konto 263 og konto 281 totalt kr 240 000. For mye beregnet og bokført pensjonspremie utgjør kr 10 000 i forhold til kreditnota og faktura. </t>
  </si>
  <si>
    <t>Kontrollsum mottatt tilleggsfaktura</t>
  </si>
  <si>
    <t>60xxxx02</t>
  </si>
  <si>
    <t>Regnskapsåret 2024</t>
  </si>
  <si>
    <t>Flytting av tilleggsfakturaen fra avstemmingskonto til artskonto 542. Bilagsdato 31. desember 2023</t>
  </si>
  <si>
    <t>Mottak av egen kreditnota i mars 2024.</t>
  </si>
  <si>
    <t>Mottak av faktura for 1. termin (januar og februar måned + effekter av lønnsoppgjøret 2023) i mars med betalingsfrist i april.</t>
  </si>
  <si>
    <t>Kontrollsum betalt faktura 6. termin og tilleggsfaktura</t>
  </si>
  <si>
    <t>Kontrollsum betalt faktura 6. termin…</t>
  </si>
  <si>
    <t>Kontrollsum betalt faktura 1. termin og utligning kreditnota</t>
  </si>
  <si>
    <t>Kontrollsum betalt faktura 1. termin…</t>
  </si>
  <si>
    <t>Bokføring mottak av tilleggsfaktura for 2023. Fakturadato 18. desember med betalingsfrist 18. januar 2024.</t>
  </si>
  <si>
    <t>Betaling av faktura for 6. termin og tilleggsfaktura skjer i januar 2024. Betalingsfrist 18.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</si>
</sst>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11"/>
      <color theme="0" tint="-0.249977111117893"/>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E1F2"/>
        <bgColor rgb="FF000000"/>
      </patternFill>
    </fill>
    <fill>
      <patternFill patternType="solid">
        <fgColor theme="0"/>
        <bgColor rgb="FF000000"/>
      </patternFill>
    </fill>
    <fill>
      <patternFill patternType="solid">
        <fgColor theme="0"/>
        <bgColor indexed="64"/>
      </patternFill>
    </fill>
    <fill>
      <patternFill patternType="solid">
        <fgColor theme="0" tint="-4.9989318521683403E-2"/>
        <bgColor rgb="FF000000"/>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0" borderId="0" xfId="0" applyFont="1"/>
    <xf numFmtId="0" fontId="1" fillId="0" borderId="0" xfId="0" applyFont="1"/>
    <xf numFmtId="0" fontId="0" fillId="0" borderId="0" xfId="0" applyAlignment="1">
      <alignment horizontal="left"/>
    </xf>
    <xf numFmtId="3" fontId="0" fillId="0" borderId="0" xfId="0" applyNumberFormat="1"/>
    <xf numFmtId="0" fontId="3" fillId="0" borderId="4" xfId="0" applyFont="1"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left"/>
    </xf>
    <xf numFmtId="0" fontId="0" fillId="0" borderId="10" xfId="0" applyBorder="1"/>
    <xf numFmtId="3" fontId="0" fillId="0" borderId="10" xfId="0" applyNumberFormat="1" applyBorder="1"/>
    <xf numFmtId="0" fontId="1" fillId="0" borderId="10" xfId="0" applyFont="1" applyBorder="1"/>
    <xf numFmtId="0" fontId="0" fillId="0" borderId="11" xfId="0" applyBorder="1"/>
    <xf numFmtId="0" fontId="1" fillId="0" borderId="9" xfId="0" applyFont="1" applyBorder="1"/>
    <xf numFmtId="0" fontId="1" fillId="0" borderId="10" xfId="0" applyFont="1" applyBorder="1" applyAlignment="1">
      <alignment horizontal="left"/>
    </xf>
    <xf numFmtId="0" fontId="1" fillId="0" borderId="11" xfId="0" applyFont="1" applyBorder="1"/>
    <xf numFmtId="0" fontId="1" fillId="0" borderId="1" xfId="0" applyFont="1" applyBorder="1"/>
    <xf numFmtId="0" fontId="1" fillId="0" borderId="2" xfId="0" applyFont="1" applyBorder="1" applyAlignment="1">
      <alignment horizontal="left"/>
    </xf>
    <xf numFmtId="0" fontId="1" fillId="0" borderId="2" xfId="0" applyFont="1" applyBorder="1"/>
    <xf numFmtId="0" fontId="1" fillId="0" borderId="2" xfId="0" applyFont="1" applyBorder="1" applyAlignment="1">
      <alignment horizontal="right"/>
    </xf>
    <xf numFmtId="0" fontId="1" fillId="0" borderId="3" xfId="0" applyFont="1" applyBorder="1"/>
    <xf numFmtId="0" fontId="0" fillId="2" borderId="4" xfId="0" applyFill="1" applyBorder="1"/>
    <xf numFmtId="0" fontId="0" fillId="2" borderId="0" xfId="0" applyFill="1" applyAlignment="1">
      <alignment horizontal="left"/>
    </xf>
    <xf numFmtId="0" fontId="0" fillId="2" borderId="0" xfId="0" applyFill="1"/>
    <xf numFmtId="3" fontId="0" fillId="2" borderId="0" xfId="0" applyNumberFormat="1" applyFill="1"/>
    <xf numFmtId="0" fontId="0" fillId="2" borderId="5" xfId="0" applyFill="1" applyBorder="1"/>
    <xf numFmtId="0" fontId="0" fillId="0" borderId="6" xfId="0" applyBorder="1"/>
    <xf numFmtId="0" fontId="0" fillId="0" borderId="7" xfId="0" applyBorder="1" applyAlignment="1">
      <alignment horizontal="left"/>
    </xf>
    <xf numFmtId="3" fontId="0" fillId="0" borderId="7" xfId="0" applyNumberFormat="1" applyBorder="1"/>
    <xf numFmtId="0" fontId="0" fillId="0" borderId="1" xfId="0" applyBorder="1"/>
    <xf numFmtId="0" fontId="1" fillId="0" borderId="5" xfId="0" applyFont="1" applyBorder="1"/>
    <xf numFmtId="3" fontId="1" fillId="0" borderId="10" xfId="0" applyNumberFormat="1" applyFont="1" applyBorder="1"/>
    <xf numFmtId="3" fontId="1" fillId="0" borderId="2" xfId="0" applyNumberFormat="1" applyFont="1" applyBorder="1"/>
    <xf numFmtId="0" fontId="0" fillId="3" borderId="4" xfId="0" applyFill="1" applyBorder="1"/>
    <xf numFmtId="0" fontId="0" fillId="3" borderId="0" xfId="0" applyFill="1"/>
    <xf numFmtId="3" fontId="0" fillId="3" borderId="0" xfId="0" applyNumberFormat="1" applyFill="1"/>
    <xf numFmtId="0" fontId="1" fillId="0" borderId="6" xfId="0" applyFont="1" applyBorder="1"/>
    <xf numFmtId="0" fontId="1" fillId="0" borderId="7" xfId="0" applyFont="1" applyBorder="1" applyAlignment="1">
      <alignment horizontal="left"/>
    </xf>
    <xf numFmtId="0" fontId="1" fillId="0" borderId="7" xfId="0" applyFont="1" applyBorder="1"/>
    <xf numFmtId="0" fontId="1" fillId="0" borderId="8" xfId="0" applyFont="1" applyBorder="1"/>
    <xf numFmtId="0" fontId="0" fillId="0" borderId="2" xfId="0" applyBorder="1" applyAlignment="1">
      <alignment horizontal="left"/>
    </xf>
    <xf numFmtId="0" fontId="0" fillId="0" borderId="2" xfId="0" applyBorder="1"/>
    <xf numFmtId="3" fontId="0" fillId="0" borderId="2" xfId="0" applyNumberFormat="1" applyBorder="1"/>
    <xf numFmtId="0" fontId="0" fillId="0" borderId="3" xfId="0" applyBorder="1"/>
    <xf numFmtId="0" fontId="3" fillId="0" borderId="0" xfId="0" applyFont="1"/>
    <xf numFmtId="0" fontId="3" fillId="0" borderId="0" xfId="0" applyFont="1" applyAlignment="1">
      <alignment horizontal="left"/>
    </xf>
    <xf numFmtId="3" fontId="3" fillId="0" borderId="0" xfId="0" applyNumberFormat="1" applyFont="1"/>
    <xf numFmtId="0" fontId="3" fillId="0" borderId="5" xfId="0" applyFont="1" applyBorder="1"/>
    <xf numFmtId="0" fontId="4" fillId="0" borderId="4" xfId="0" applyFont="1" applyBorder="1"/>
    <xf numFmtId="0" fontId="4" fillId="0" borderId="0" xfId="0" applyFont="1" applyAlignment="1">
      <alignment horizontal="left"/>
    </xf>
    <xf numFmtId="0" fontId="4" fillId="0" borderId="0" xfId="0" applyFont="1"/>
    <xf numFmtId="3" fontId="4" fillId="0" borderId="0" xfId="0" applyNumberFormat="1" applyFont="1"/>
    <xf numFmtId="0" fontId="3" fillId="0" borderId="5" xfId="0" applyFont="1" applyBorder="1" applyAlignment="1">
      <alignment horizontal="left"/>
    </xf>
    <xf numFmtId="0" fontId="3" fillId="0" borderId="4" xfId="0" applyFont="1" applyBorder="1" applyAlignment="1">
      <alignment horizontal="left"/>
    </xf>
    <xf numFmtId="0" fontId="5" fillId="2" borderId="4" xfId="0" applyFont="1" applyFill="1" applyBorder="1"/>
    <xf numFmtId="0" fontId="4" fillId="2" borderId="4" xfId="0" applyFont="1" applyFill="1" applyBorder="1"/>
    <xf numFmtId="0" fontId="5" fillId="0" borderId="12" xfId="0" applyFont="1" applyBorder="1"/>
    <xf numFmtId="3" fontId="5" fillId="0" borderId="12" xfId="0" applyNumberFormat="1" applyFont="1" applyBorder="1"/>
    <xf numFmtId="0" fontId="1" fillId="0" borderId="0" xfId="0" applyFont="1" applyAlignment="1">
      <alignment horizontal="left"/>
    </xf>
    <xf numFmtId="0" fontId="6" fillId="5" borderId="12" xfId="0" applyFont="1" applyFill="1" applyBorder="1"/>
    <xf numFmtId="0" fontId="6" fillId="4" borderId="12" xfId="0" applyFont="1" applyFill="1" applyBorder="1"/>
    <xf numFmtId="3" fontId="6" fillId="4" borderId="12" xfId="0" applyNumberFormat="1" applyFont="1" applyFill="1" applyBorder="1"/>
    <xf numFmtId="0" fontId="6" fillId="5" borderId="12" xfId="0" applyFont="1" applyFill="1" applyBorder="1" applyAlignment="1">
      <alignment wrapText="1"/>
    </xf>
    <xf numFmtId="0" fontId="0" fillId="9" borderId="0" xfId="0" applyFill="1"/>
    <xf numFmtId="0" fontId="0" fillId="9" borderId="0" xfId="0" applyFill="1" applyAlignment="1">
      <alignment horizontal="left"/>
    </xf>
    <xf numFmtId="0" fontId="1" fillId="9" borderId="0" xfId="0" applyFont="1" applyFill="1"/>
    <xf numFmtId="0" fontId="8" fillId="3" borderId="4" xfId="0" applyFont="1" applyFill="1" applyBorder="1"/>
    <xf numFmtId="0" fontId="8" fillId="3" borderId="0" xfId="0" applyFont="1" applyFill="1"/>
    <xf numFmtId="0" fontId="8" fillId="3" borderId="0" xfId="0" applyFont="1" applyFill="1" applyAlignment="1">
      <alignment horizontal="left"/>
    </xf>
    <xf numFmtId="3" fontId="8" fillId="3" borderId="0" xfId="0" applyNumberFormat="1" applyFont="1" applyFill="1"/>
    <xf numFmtId="0" fontId="2"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3" fontId="5" fillId="6" borderId="9" xfId="0" applyNumberFormat="1" applyFont="1" applyFill="1" applyBorder="1"/>
    <xf numFmtId="3" fontId="5" fillId="6" borderId="11" xfId="0" applyNumberFormat="1" applyFont="1" applyFill="1" applyBorder="1"/>
    <xf numFmtId="0" fontId="5" fillId="6" borderId="12" xfId="0" applyFont="1" applyFill="1" applyBorder="1"/>
    <xf numFmtId="0" fontId="0" fillId="7" borderId="12" xfId="0" applyFill="1" applyBorder="1"/>
    <xf numFmtId="0" fontId="6" fillId="5" borderId="12" xfId="0" applyFont="1" applyFill="1" applyBorder="1" applyAlignment="1">
      <alignment wrapText="1"/>
    </xf>
    <xf numFmtId="0" fontId="1" fillId="0" borderId="12" xfId="0" applyFont="1" applyBorder="1" applyAlignment="1">
      <alignment wrapText="1"/>
    </xf>
    <xf numFmtId="0" fontId="6" fillId="5" borderId="12" xfId="0" applyFont="1" applyFill="1" applyBorder="1"/>
    <xf numFmtId="0" fontId="1" fillId="0" borderId="12" xfId="0" applyFont="1" applyBorder="1"/>
    <xf numFmtId="0" fontId="5" fillId="6" borderId="12" xfId="0" applyFont="1" applyFill="1" applyBorder="1" applyAlignment="1">
      <alignment wrapText="1"/>
    </xf>
    <xf numFmtId="0" fontId="0" fillId="7" borderId="12" xfId="0" applyFill="1" applyBorder="1" applyAlignment="1">
      <alignment wrapText="1"/>
    </xf>
    <xf numFmtId="3" fontId="5" fillId="6" borderId="9" xfId="0" applyNumberFormat="1" applyFont="1" applyFill="1" applyBorder="1" applyAlignment="1">
      <alignment horizontal="right"/>
    </xf>
    <xf numFmtId="3" fontId="5" fillId="6" borderId="11" xfId="0" applyNumberFormat="1" applyFont="1" applyFill="1" applyBorder="1" applyAlignment="1">
      <alignment horizontal="right"/>
    </xf>
    <xf numFmtId="3" fontId="6" fillId="8" borderId="9" xfId="0" applyNumberFormat="1" applyFont="1" applyFill="1" applyBorder="1"/>
    <xf numFmtId="3" fontId="6" fillId="8" borderId="11" xfId="0" applyNumberFormat="1" applyFont="1" applyFill="1" applyBorder="1"/>
    <xf numFmtId="0" fontId="6" fillId="8" borderId="11" xfId="0" applyFont="1" applyFill="1" applyBorder="1"/>
    <xf numFmtId="0" fontId="5" fillId="8" borderId="12" xfId="0" applyFont="1" applyFill="1" applyBorder="1"/>
    <xf numFmtId="0" fontId="0" fillId="4" borderId="12" xfId="0" applyFill="1" applyBorder="1"/>
  </cellXfs>
  <cellStyles count="1">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17318</xdr:colOff>
      <xdr:row>0</xdr:row>
      <xdr:rowOff>0</xdr:rowOff>
    </xdr:from>
    <xdr:to>
      <xdr:col>12</xdr:col>
      <xdr:colOff>0</xdr:colOff>
      <xdr:row>7</xdr:row>
      <xdr:rowOff>1420812</xdr:rowOff>
    </xdr:to>
    <xdr:sp macro="" textlink="">
      <xdr:nvSpPr>
        <xdr:cNvPr id="2" name="TekstSylinder 1">
          <a:extLst>
            <a:ext uri="{FF2B5EF4-FFF2-40B4-BE49-F238E27FC236}">
              <a16:creationId xmlns:a16="http://schemas.microsoft.com/office/drawing/2014/main" id="{3E5A967F-55D5-4EC4-9950-63F5B8DC4D79}"/>
            </a:ext>
          </a:extLst>
        </xdr:cNvPr>
        <xdr:cNvSpPr txBox="1"/>
      </xdr:nvSpPr>
      <xdr:spPr>
        <a:xfrm>
          <a:off x="17318" y="0"/>
          <a:ext cx="12754120"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400" b="1" i="0" u="none" strike="noStrike">
              <a:solidFill>
                <a:schemeClr val="dk1"/>
              </a:solidFill>
              <a:effectLst/>
              <a:latin typeface="+mn-lt"/>
              <a:ea typeface="+mn-ea"/>
              <a:cs typeface="+mn-cs"/>
            </a:rPr>
            <a:t>For </a:t>
          </a:r>
          <a:r>
            <a:rPr lang="nb-NO" sz="1400" b="1" i="0" u="none" strike="noStrike" baseline="0">
              <a:solidFill>
                <a:schemeClr val="dk1"/>
              </a:solidFill>
              <a:effectLst/>
              <a:latin typeface="+mn-lt"/>
              <a:ea typeface="+mn-ea"/>
              <a:cs typeface="+mn-cs"/>
            </a:rPr>
            <a:t>virksomheter som ikke har rapportert faktiske lønnsendringer til SPK innen den ordinære fristen 27. november 2023.</a:t>
          </a:r>
        </a:p>
        <a:p>
          <a:pPr marL="0" marR="0" lvl="0" indent="0" defTabSz="914400" eaLnBrk="1" fontAlgn="auto" latinLnBrk="0" hangingPunct="1">
            <a:lnSpc>
              <a:spcPct val="100000"/>
            </a:lnSpc>
            <a:spcBef>
              <a:spcPts val="0"/>
            </a:spcBef>
            <a:spcAft>
              <a:spcPts val="0"/>
            </a:spcAft>
            <a:buClrTx/>
            <a:buSzTx/>
            <a:buFontTx/>
            <a:buNone/>
            <a:tabLst/>
            <a:defRPr/>
          </a:pPr>
          <a:r>
            <a:rPr lang="nb-NO" sz="1100" b="1" i="0">
              <a:solidFill>
                <a:schemeClr val="dk1"/>
              </a:solidFill>
              <a:effectLst/>
              <a:latin typeface="+mn-lt"/>
              <a:ea typeface="+mn-ea"/>
              <a:cs typeface="+mn-cs"/>
            </a:rPr>
            <a:t>EKSEMPEL PÅ REGNSKAPSFØRING AV PENSJONSPREMIE BETALT TIL</a:t>
          </a:r>
          <a:r>
            <a:rPr lang="nb-NO" sz="1100" b="1" i="0" baseline="0">
              <a:solidFill>
                <a:schemeClr val="dk1"/>
              </a:solidFill>
              <a:effectLst/>
              <a:latin typeface="+mn-lt"/>
              <a:ea typeface="+mn-ea"/>
              <a:cs typeface="+mn-cs"/>
            </a:rPr>
            <a:t> </a:t>
          </a:r>
          <a:r>
            <a:rPr lang="nb-NO" sz="1100" b="1" i="0">
              <a:solidFill>
                <a:schemeClr val="dk1"/>
              </a:solidFill>
              <a:effectLst/>
              <a:latin typeface="+mn-lt"/>
              <a:ea typeface="+mn-ea"/>
              <a:cs typeface="+mn-cs"/>
            </a:rPr>
            <a:t>SPK FOR BRUTTOBUDSJETTERTE</a:t>
          </a:r>
          <a:r>
            <a:rPr lang="nb-NO" sz="1100" b="1" i="0" baseline="0">
              <a:solidFill>
                <a:schemeClr val="dk1"/>
              </a:solidFill>
              <a:effectLst/>
              <a:latin typeface="+mn-lt"/>
              <a:ea typeface="+mn-ea"/>
              <a:cs typeface="+mn-cs"/>
            </a:rPr>
            <a:t> </a:t>
          </a:r>
          <a:r>
            <a:rPr lang="nb-NO" sz="1100" b="1" i="0">
              <a:solidFill>
                <a:schemeClr val="dk1"/>
              </a:solidFill>
              <a:effectLst/>
              <a:latin typeface="+mn-lt"/>
              <a:ea typeface="+mn-ea"/>
              <a:cs typeface="+mn-cs"/>
            </a:rPr>
            <a:t>VIRKSOMHETER</a:t>
          </a:r>
          <a:endParaRPr lang="nb-NO" sz="1400">
            <a:effectLst/>
          </a:endParaRPr>
        </a:p>
        <a:p>
          <a:pPr marL="0" indent="0"/>
          <a:endParaRPr lang="nb-NO" sz="1400" b="1" i="0" u="none" strike="noStrike">
            <a:solidFill>
              <a:schemeClr val="dk1"/>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Virksomheten bokfører og rapporterer arbeidsgiverandelen av pensjonspremien til statsregnskapet i forbindelse med lønnskjøring hver måned etter individuelt estimert sats fra Statens pensjonskasse (SPK), her 10 prosent. Det samme gjelder medlemsandelen</a:t>
          </a:r>
          <a:r>
            <a:rPr lang="nb-NO" sz="1200" b="0" i="0" u="none" strike="noStrike" baseline="0">
              <a:solidFill>
                <a:sysClr val="windowText" lastClr="000000"/>
              </a:solidFill>
              <a:effectLst/>
              <a:latin typeface="+mn-lt"/>
              <a:ea typeface="+mn-ea"/>
              <a:cs typeface="+mn-cs"/>
            </a:rPr>
            <a:t> av pensjonspremien på 2 prosent. Talleksempelet tar utgangspunkt i en virksomhet som kun har bevilgning på ett kapittel og en post.</a:t>
          </a:r>
          <a:r>
            <a:rPr lang="nb-NO" sz="1200" b="0" i="0" u="none" strike="noStrike">
              <a:solidFill>
                <a:sysClr val="windowText" lastClr="000000"/>
              </a:solidFill>
              <a:effectLst/>
              <a:latin typeface="+mn-lt"/>
              <a:ea typeface="+mn-ea"/>
              <a:cs typeface="+mn-cs"/>
            </a:rPr>
            <a:t>         </a:t>
          </a:r>
        </a:p>
        <a:p>
          <a:pPr marL="0" indent="0"/>
          <a:endParaRPr lang="nb-NO" sz="1200" b="0" i="0" u="none" strike="noStrike">
            <a:solidFill>
              <a:sysClr val="windowText" lastClr="000000"/>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Ved månedlig rapportering til statsregnskapet vil avsatt ikke betalt pensjonspremie (både medlemsandel og arbeidsgiverandel) til SPK inngå i mellomværende med statskassen.   </a:t>
          </a:r>
        </a:p>
        <a:p>
          <a:pPr marL="0" indent="0"/>
          <a:endParaRPr lang="nb-NO" sz="1200" b="0" i="0" u="none" strike="noStrike">
            <a:solidFill>
              <a:sysClr val="windowText" lastClr="000000"/>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Virksomheten mottar seks fakturaer fra SPK i året (hver faktura gjelder to måneder).  Faktura for 6. termin forfaller til betaling i januar påfølgende år. I tillegg mottar virksomheten en tilleggsfaktura fra SPK i desember</a:t>
          </a:r>
          <a:r>
            <a:rPr lang="nb-NO" sz="1200" b="0" i="0" u="none" strike="noStrike" baseline="0">
              <a:solidFill>
                <a:sysClr val="windowText" lastClr="000000"/>
              </a:solidFill>
              <a:effectLst/>
              <a:latin typeface="+mn-lt"/>
              <a:ea typeface="+mn-ea"/>
              <a:cs typeface="+mn-cs"/>
            </a:rPr>
            <a:t> 2023 som forfaller til betaling i januar påfølgende år. </a:t>
          </a:r>
          <a:r>
            <a:rPr lang="nb-NO" sz="1200" b="0" i="0" u="none" strike="noStrike">
              <a:solidFill>
                <a:sysClr val="windowText" lastClr="000000"/>
              </a:solidFill>
              <a:effectLst/>
              <a:latin typeface="+mn-lt"/>
              <a:ea typeface="+mn-ea"/>
              <a:cs typeface="+mn-cs"/>
            </a:rPr>
            <a:t>Ved mottak av faktura fra SPK for en termin, bokføres denne slik at utgiftsført pensjonspremie for terminen blir lik fakturert premie. Også beregnet arbeidsgiveravgift av arbeidsgiverandelen av premien korrigeres ved bokføring av faktura fra SPK. </a:t>
          </a:r>
        </a:p>
        <a:p>
          <a:pPr marL="0" indent="0"/>
          <a:endParaRPr lang="nb-NO" sz="12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a:solidFill>
                <a:sysClr val="windowText" lastClr="000000"/>
              </a:solidFill>
              <a:effectLst/>
              <a:latin typeface="+mn-lt"/>
              <a:ea typeface="+mn-ea"/>
              <a:cs typeface="+mn-cs"/>
            </a:rPr>
            <a:t>SPK sender ut en oppdatert premiesats mot slutten av februar som virksomheten kan legge inn i lønnssystemet som grunnlag for fremtidig avsetning for pensjonspremie.</a:t>
          </a:r>
          <a:r>
            <a:rPr lang="nb-NO" sz="1200" b="0" i="0" u="none" strike="noStrike" baseline="0">
              <a:solidFill>
                <a:sysClr val="windowText" lastClr="000000"/>
              </a:solidFill>
              <a:effectLst/>
              <a:latin typeface="+mn-lt"/>
              <a:ea typeface="+mn-ea"/>
              <a:cs typeface="+mn-cs"/>
            </a:rPr>
            <a:t> I talleksempelet nedenfor har virksomheten oppdatert premiesatsen i lønnssystemet med virkning fra 1. mai. Opprinnelig estimert sats fra SPK for arbeidsgiverandelen av pensjonspremien var 10 prosent mens oppdatert estimert sats fra SPK var 9,5 prosent. For 2024 er estimert sats 10 prosent.</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ysClr val="windowText" lastClr="000000"/>
              </a:solidFill>
              <a:effectLst/>
              <a:latin typeface="+mn-lt"/>
              <a:ea typeface="+mn-ea"/>
              <a:cs typeface="+mn-cs"/>
            </a:rPr>
            <a:t>Virksomheter som fører periodisert regnskap etter de statlige regnskapsstandardene (SRS) foretar også avsetning for feriepenger, men dette er ikke vist i talleksempelet nedenfor.</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chemeClr val="tx2"/>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17318</xdr:colOff>
      <xdr:row>0</xdr:row>
      <xdr:rowOff>0</xdr:rowOff>
    </xdr:from>
    <xdr:to>
      <xdr:col>12</xdr:col>
      <xdr:colOff>0</xdr:colOff>
      <xdr:row>7</xdr:row>
      <xdr:rowOff>1318259</xdr:rowOff>
    </xdr:to>
    <xdr:sp macro="" textlink="">
      <xdr:nvSpPr>
        <xdr:cNvPr id="2" name="TekstSylinder 1">
          <a:extLst>
            <a:ext uri="{FF2B5EF4-FFF2-40B4-BE49-F238E27FC236}">
              <a16:creationId xmlns:a16="http://schemas.microsoft.com/office/drawing/2014/main" id="{D34E3E60-E5C2-42CD-A4F7-9862BEF7E0B1}"/>
            </a:ext>
          </a:extLst>
        </xdr:cNvPr>
        <xdr:cNvSpPr txBox="1"/>
      </xdr:nvSpPr>
      <xdr:spPr>
        <a:xfrm>
          <a:off x="17318" y="0"/>
          <a:ext cx="12755707" cy="3432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400" b="1" i="0" u="none" strike="noStrike">
              <a:solidFill>
                <a:schemeClr val="dk1"/>
              </a:solidFill>
              <a:effectLst/>
              <a:latin typeface="+mn-lt"/>
              <a:ea typeface="+mn-ea"/>
              <a:cs typeface="+mn-cs"/>
            </a:rPr>
            <a:t>EKSEMPEL PÅ REGNSKAPSFØRING AV PENSJONSPREMIE BETALT SPK FOR BRUTTOBUDSJETTERTE</a:t>
          </a:r>
          <a:r>
            <a:rPr lang="nb-NO" sz="1400" b="1" i="0" u="none" strike="noStrike" baseline="0">
              <a:solidFill>
                <a:schemeClr val="dk1"/>
              </a:solidFill>
              <a:effectLst/>
              <a:latin typeface="+mn-lt"/>
              <a:ea typeface="+mn-ea"/>
              <a:cs typeface="+mn-cs"/>
            </a:rPr>
            <a:t> </a:t>
          </a:r>
          <a:r>
            <a:rPr lang="nb-NO" sz="1400" b="1" i="0" u="none" strike="noStrike">
              <a:solidFill>
                <a:schemeClr val="dk1"/>
              </a:solidFill>
              <a:effectLst/>
              <a:latin typeface="+mn-lt"/>
              <a:ea typeface="+mn-ea"/>
              <a:cs typeface="+mn-cs"/>
            </a:rPr>
            <a:t>VIRKSOMHETER - NYE REGLER FRA 1.1.2022</a:t>
          </a:r>
          <a:r>
            <a:rPr lang="nb-NO" sz="1400"/>
            <a:t> </a:t>
          </a:r>
        </a:p>
        <a:p>
          <a:pPr marL="0" indent="0"/>
          <a:endParaRPr lang="nb-NO" sz="1400" b="1" i="0" u="none" strike="noStrike">
            <a:solidFill>
              <a:schemeClr val="dk1"/>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Virksomheten bokfører og rapporterer arbeidsgiverandelen av pensjonspremien til statsregnskapet i forbindelse med lønnskjøring hver måned etter individuelt estimert sats fra Statens pensjonskasse (SPK), her 10 prosent. Det samme gjelder medlemsandelen</a:t>
          </a:r>
          <a:r>
            <a:rPr lang="nb-NO" sz="1200" b="0" i="0" u="none" strike="noStrike" baseline="0">
              <a:solidFill>
                <a:sysClr val="windowText" lastClr="000000"/>
              </a:solidFill>
              <a:effectLst/>
              <a:latin typeface="+mn-lt"/>
              <a:ea typeface="+mn-ea"/>
              <a:cs typeface="+mn-cs"/>
            </a:rPr>
            <a:t> av pensjonspremien på 2 prosent. Talleksempelet tar utgangspunkt i en virksomhet som kun har bevilgning på ett kapittel og en post.</a:t>
          </a:r>
          <a:r>
            <a:rPr lang="nb-NO" sz="1200" b="0" i="0" u="none" strike="noStrike">
              <a:solidFill>
                <a:sysClr val="windowText" lastClr="000000"/>
              </a:solidFill>
              <a:effectLst/>
              <a:latin typeface="+mn-lt"/>
              <a:ea typeface="+mn-ea"/>
              <a:cs typeface="+mn-cs"/>
            </a:rPr>
            <a:t>         </a:t>
          </a:r>
        </a:p>
        <a:p>
          <a:pPr marL="0" indent="0"/>
          <a:endParaRPr lang="nb-NO" sz="1200" b="0" i="0" u="none" strike="noStrike">
            <a:solidFill>
              <a:sysClr val="windowText" lastClr="000000"/>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Ved månedlig rapportering til statsregnskapet vil avsatt ikke betalt pensjonspremie (både medlemsandel og arbeidsgiverandel) til SPK inngå i mellomværende med statskassen.   </a:t>
          </a:r>
        </a:p>
        <a:p>
          <a:pPr marL="0" indent="0"/>
          <a:endParaRPr lang="nb-NO" sz="1200" b="0" i="0" u="none" strike="noStrike">
            <a:solidFill>
              <a:sysClr val="windowText" lastClr="000000"/>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Virksomheten mottar seks fakturaer fra SPK i året (hver faktura gjelder to måneder).  Faktura for 6. termin forfaller til betaling i januar påfølgende år. Ved mottak av faktura fra SPK for en termin, bokføres denne slik at utgiftsført pensjonspremie for terminen blir lik fakturert premie. Også beregnet arbeidsgiveravgift av arbeidsgiverandelen av premien korrigeres ved bokføring av faktura fra SPK. </a:t>
          </a:r>
        </a:p>
        <a:p>
          <a:pPr marL="0" indent="0"/>
          <a:endParaRPr lang="nb-NO" sz="12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a:solidFill>
                <a:sysClr val="windowText" lastClr="000000"/>
              </a:solidFill>
              <a:effectLst/>
              <a:latin typeface="+mn-lt"/>
              <a:ea typeface="+mn-ea"/>
              <a:cs typeface="+mn-cs"/>
            </a:rPr>
            <a:t>SPK sender ut en oppdatert premiesats mot slutten av februar som virksomheten kan legge inn i lønnssystemet som grunnlag for fremtidig avsetning for pensjonspremie.</a:t>
          </a:r>
          <a:r>
            <a:rPr lang="nb-NO" sz="1200" b="0" i="0" u="none" strike="noStrike" baseline="0">
              <a:solidFill>
                <a:sysClr val="windowText" lastClr="000000"/>
              </a:solidFill>
              <a:effectLst/>
              <a:latin typeface="+mn-lt"/>
              <a:ea typeface="+mn-ea"/>
              <a:cs typeface="+mn-cs"/>
            </a:rPr>
            <a:t> I talleksempelet nedenfor har virksomheten oppdatert premiesatsen i lønnssystemet med virkning fra 1. mai. Opprinnelig estimert sats fra SPK for arbeidsgiverandelen av pensjonspremien var 10 prosent mens oppdatert estimert sats fra SPK var 9,5 prosent.</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ysClr val="windowText" lastClr="000000"/>
              </a:solidFill>
              <a:effectLst/>
              <a:latin typeface="+mn-lt"/>
              <a:ea typeface="+mn-ea"/>
              <a:cs typeface="+mn-cs"/>
            </a:rPr>
            <a:t>Under talleksempelet nedenfor finner du en tilhørende oversikt over terminbeløp fra SPK og virksomhetens beregnede pensjonspremie. </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ysClr val="windowText" lastClr="000000"/>
              </a:solidFill>
              <a:effectLst/>
              <a:latin typeface="+mn-lt"/>
              <a:ea typeface="+mn-ea"/>
              <a:cs typeface="+mn-cs"/>
            </a:rPr>
            <a:t>Virksomheter som fører periodisert regnskap etter de statlige regnskapsstandardene (SRS) foretar også avsetning for feriepenger, men dette er ikke vist i talleksempelet nedenfor.</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chemeClr val="tx2"/>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 dT="2022-04-11T11:29:04.80" personId="{00000000-0000-0000-0000-000000000000}" id="{AF575A02-FC8D-4EDB-94AD-B564C073EBBD}">
    <text>[Fjernet omtale], jeg har oppdatert teksten ovenfor vist med blå skrift for å hensynta oppdatert premiesats fra SPK. Tar gjerne en gjennomgang i morgen hvis du har tid.</text>
  </threadedComment>
</ThreadedComments>
</file>

<file path=xl/threadedComments/threadedComment2.xml><?xml version="1.0" encoding="utf-8"?>
<ThreadedComments xmlns="http://schemas.microsoft.com/office/spreadsheetml/2018/threadedcomments" xmlns:x="http://schemas.openxmlformats.org/spreadsheetml/2006/main">
  <threadedComment ref="A8" dT="2022-04-11T11:29:04.80" personId="{00000000-0000-0000-0000-000000000000}" id="{D39449E7-1E1F-410B-B670-42EEC4EB90C4}">
    <text>[Fjernet omtale], jeg har oppdatert teksten ovenfor vist med blå skrift for å hensynta oppdatert premiesats fra SPK. Tar gjerne en gjennomgang i morgen hvis du har tid.</text>
  </threadedComment>
  <threadedComment ref="D133" dT="2022-10-27T09:58:48.88" personId="{00000000-0000-0000-0000-000000000000}" id="{5087D225-1755-4539-9384-F0E8422E4E52}">
    <text>Er det mest sannsynlig at fakturert beløp vil være noe lavere enn avsatt beløp grunnet utbetaling av lønnsoppgjøret i desember?</text>
  </threadedComment>
  <threadedComment ref="A241" dT="2022-10-27T10:26:30.31" personId="{00000000-0000-0000-0000-000000000000}" id="{566E1B0E-B0E5-4D90-8789-4141CEB1C889}">
    <text>Hva blir løsningen for 2023?</text>
  </threadedComment>
  <threadedComment ref="D269" dT="2022-10-27T09:58:48.88" personId="{00000000-0000-0000-0000-000000000000}" id="{C421F22D-6261-452F-A942-9D30450C1D59}">
    <text>Er det mest sannsynlig at fakturert beløp vil være noe lavere enn avsatt beløp grunnet utbetaling av lønnsoppgjøret i desember?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7D84C-BC36-4B14-8953-DA32D31D5D41}">
  <sheetPr>
    <tabColor rgb="FF92D050"/>
    <pageSetUpPr fitToPage="1"/>
  </sheetPr>
  <dimension ref="A1:N257"/>
  <sheetViews>
    <sheetView tabSelected="1" topLeftCell="A217" zoomScale="80" zoomScaleNormal="80" zoomScaleSheetLayoutView="100" workbookViewId="0">
      <selection activeCell="A261" sqref="A261"/>
    </sheetView>
  </sheetViews>
  <sheetFormatPr baseColWidth="10" defaultColWidth="11.44140625" defaultRowHeight="14.4" x14ac:dyDescent="0.3"/>
  <cols>
    <col min="2" max="2" width="15" style="3" customWidth="1"/>
    <col min="3" max="3" width="49.6640625" customWidth="1"/>
    <col min="8" max="8" width="12.33203125" customWidth="1"/>
    <col min="12" max="12" width="23.109375" customWidth="1"/>
  </cols>
  <sheetData>
    <row r="1" spans="1:12" s="1" customFormat="1" ht="69" customHeight="1" x14ac:dyDescent="0.35">
      <c r="A1" s="73"/>
      <c r="B1" s="74"/>
      <c r="C1" s="74"/>
      <c r="D1" s="74"/>
      <c r="E1" s="74"/>
      <c r="F1" s="74"/>
      <c r="G1" s="74"/>
      <c r="H1" s="74"/>
      <c r="I1" s="74"/>
      <c r="J1" s="74"/>
      <c r="K1" s="74"/>
      <c r="L1" s="75"/>
    </row>
    <row r="2" spans="1:12" s="1" customFormat="1" ht="18" x14ac:dyDescent="0.35">
      <c r="A2" s="56"/>
      <c r="B2" s="48"/>
      <c r="C2" s="48"/>
      <c r="D2" s="48"/>
      <c r="E2" s="48"/>
      <c r="F2" s="48"/>
      <c r="G2" s="48"/>
      <c r="H2" s="48"/>
      <c r="I2" s="48"/>
      <c r="J2" s="48"/>
      <c r="K2" s="48"/>
      <c r="L2" s="55"/>
    </row>
    <row r="3" spans="1:12" ht="15.6" x14ac:dyDescent="0.3">
      <c r="A3" s="56"/>
      <c r="B3" s="48"/>
      <c r="C3" s="48"/>
      <c r="D3" s="48"/>
      <c r="E3" s="48"/>
      <c r="F3" s="48"/>
      <c r="G3" s="48"/>
      <c r="H3" s="48"/>
      <c r="I3" s="48"/>
      <c r="J3" s="48"/>
      <c r="K3" s="48"/>
      <c r="L3" s="55"/>
    </row>
    <row r="4" spans="1:12" ht="15.6" x14ac:dyDescent="0.3">
      <c r="A4" s="5"/>
      <c r="B4" s="48"/>
      <c r="C4" s="47"/>
      <c r="D4" s="49"/>
      <c r="E4" s="47"/>
      <c r="F4" s="47"/>
      <c r="G4" s="47"/>
      <c r="H4" s="47"/>
      <c r="I4" s="49"/>
      <c r="J4" s="47"/>
      <c r="K4" s="47"/>
      <c r="L4" s="50"/>
    </row>
    <row r="5" spans="1:12" ht="15.6" x14ac:dyDescent="0.3">
      <c r="A5" s="5"/>
      <c r="B5" s="48"/>
      <c r="C5" s="47"/>
      <c r="D5" s="49"/>
      <c r="E5" s="47"/>
      <c r="F5" s="47"/>
      <c r="G5" s="47"/>
      <c r="H5" s="47"/>
      <c r="I5" s="49"/>
      <c r="J5" s="47"/>
      <c r="K5" s="47"/>
      <c r="L5" s="50"/>
    </row>
    <row r="6" spans="1:12" ht="15.6" x14ac:dyDescent="0.3">
      <c r="A6" s="5"/>
      <c r="B6" s="48"/>
      <c r="C6" s="47"/>
      <c r="D6" s="49"/>
      <c r="E6" s="47"/>
      <c r="F6" s="47"/>
      <c r="G6" s="47"/>
      <c r="H6" s="47"/>
      <c r="I6" s="49"/>
      <c r="J6" s="47"/>
      <c r="K6" s="47"/>
      <c r="L6" s="50"/>
    </row>
    <row r="7" spans="1:12" ht="15.6" x14ac:dyDescent="0.3">
      <c r="A7" s="5"/>
      <c r="B7" s="48"/>
      <c r="C7" s="47"/>
      <c r="D7" s="49"/>
      <c r="E7" s="47"/>
      <c r="F7" s="47"/>
      <c r="G7" s="47"/>
      <c r="H7" s="47"/>
      <c r="I7" s="49"/>
      <c r="J7" s="47"/>
      <c r="K7" s="47"/>
      <c r="L7" s="50"/>
    </row>
    <row r="8" spans="1:12" ht="120" customHeight="1" x14ac:dyDescent="0.3">
      <c r="A8" s="5"/>
      <c r="B8" s="48"/>
      <c r="C8" s="47"/>
      <c r="D8" s="47"/>
      <c r="E8" s="47"/>
      <c r="F8" s="47"/>
      <c r="G8" s="47"/>
      <c r="H8" s="47"/>
      <c r="I8" s="47"/>
      <c r="J8" s="47"/>
      <c r="K8" s="47"/>
      <c r="L8" s="50"/>
    </row>
    <row r="9" spans="1:12" s="2" customFormat="1" x14ac:dyDescent="0.3">
      <c r="A9" s="16" t="s">
        <v>0</v>
      </c>
      <c r="B9" s="17"/>
      <c r="C9" s="14"/>
      <c r="D9" s="34"/>
      <c r="E9" s="14"/>
      <c r="F9" s="14"/>
      <c r="G9" s="14"/>
      <c r="H9" s="14"/>
      <c r="I9" s="14"/>
      <c r="J9" s="14"/>
      <c r="K9" s="14"/>
      <c r="L9" s="18"/>
    </row>
    <row r="10" spans="1:12" s="2" customFormat="1" x14ac:dyDescent="0.3">
      <c r="A10" s="16" t="s">
        <v>1</v>
      </c>
      <c r="B10" s="17"/>
      <c r="C10" s="14"/>
      <c r="D10" s="14"/>
      <c r="E10" s="14"/>
      <c r="F10" s="16" t="s">
        <v>2</v>
      </c>
      <c r="G10" s="14"/>
      <c r="H10" s="14"/>
      <c r="I10" s="14"/>
      <c r="J10" s="14"/>
      <c r="K10" s="14"/>
      <c r="L10" s="18"/>
    </row>
    <row r="11" spans="1:12" x14ac:dyDescent="0.3">
      <c r="A11" s="19" t="s">
        <v>3</v>
      </c>
      <c r="B11" s="20" t="s">
        <v>4</v>
      </c>
      <c r="C11" s="21" t="s">
        <v>5</v>
      </c>
      <c r="D11" s="22" t="s">
        <v>6</v>
      </c>
      <c r="E11" s="23"/>
      <c r="F11" s="21" t="s">
        <v>3</v>
      </c>
      <c r="G11" s="21" t="s">
        <v>7</v>
      </c>
      <c r="H11" s="22" t="s">
        <v>8</v>
      </c>
      <c r="I11" s="22" t="s">
        <v>6</v>
      </c>
      <c r="J11" s="21"/>
      <c r="K11" s="21"/>
      <c r="L11" s="23"/>
    </row>
    <row r="12" spans="1:12" x14ac:dyDescent="0.3">
      <c r="A12" s="6" t="s">
        <v>9</v>
      </c>
      <c r="B12" s="3">
        <v>500</v>
      </c>
      <c r="C12" t="s">
        <v>10</v>
      </c>
      <c r="D12" s="4">
        <v>1000000</v>
      </c>
      <c r="F12" s="6" t="s">
        <v>9</v>
      </c>
      <c r="G12" t="s">
        <v>11</v>
      </c>
      <c r="H12">
        <v>500</v>
      </c>
      <c r="I12" s="4">
        <f>D12</f>
        <v>1000000</v>
      </c>
      <c r="L12" s="7"/>
    </row>
    <row r="13" spans="1:12" x14ac:dyDescent="0.3">
      <c r="A13" s="6" t="s">
        <v>9</v>
      </c>
      <c r="B13" s="3">
        <v>540</v>
      </c>
      <c r="C13" t="s">
        <v>12</v>
      </c>
      <c r="D13" s="4">
        <f>D12*0.141</f>
        <v>141000</v>
      </c>
      <c r="F13" s="6" t="s">
        <v>9</v>
      </c>
      <c r="G13" t="s">
        <v>11</v>
      </c>
      <c r="H13">
        <v>540</v>
      </c>
      <c r="I13" s="4">
        <f>D13</f>
        <v>141000</v>
      </c>
      <c r="L13" s="7"/>
    </row>
    <row r="14" spans="1:12" x14ac:dyDescent="0.3">
      <c r="A14" s="6" t="s">
        <v>13</v>
      </c>
      <c r="B14" s="3">
        <v>260</v>
      </c>
      <c r="C14" t="s">
        <v>14</v>
      </c>
      <c r="D14" s="4">
        <f>-D12*0.3</f>
        <v>-300000</v>
      </c>
      <c r="F14" s="6" t="s">
        <v>13</v>
      </c>
      <c r="G14" t="s">
        <v>15</v>
      </c>
      <c r="H14">
        <v>260</v>
      </c>
      <c r="I14" s="4">
        <f>D14</f>
        <v>-300000</v>
      </c>
      <c r="L14" s="7"/>
    </row>
    <row r="15" spans="1:12" x14ac:dyDescent="0.3">
      <c r="A15" s="24" t="s">
        <v>13</v>
      </c>
      <c r="B15" s="25">
        <v>263</v>
      </c>
      <c r="C15" s="26" t="s">
        <v>16</v>
      </c>
      <c r="D15" s="27">
        <f>-D12*0.02</f>
        <v>-20000</v>
      </c>
      <c r="E15" s="26"/>
      <c r="F15" s="24" t="s">
        <v>13</v>
      </c>
      <c r="G15" s="26" t="s">
        <v>15</v>
      </c>
      <c r="H15" s="26">
        <v>263</v>
      </c>
      <c r="I15" s="27">
        <f t="shared" ref="I15:I16" si="0">D15</f>
        <v>-20000</v>
      </c>
      <c r="L15" s="7"/>
    </row>
    <row r="16" spans="1:12" x14ac:dyDescent="0.3">
      <c r="A16" s="6" t="s">
        <v>13</v>
      </c>
      <c r="B16" s="3">
        <v>1986</v>
      </c>
      <c r="C16" t="s">
        <v>12</v>
      </c>
      <c r="D16" s="4">
        <f>D13*-1</f>
        <v>-141000</v>
      </c>
      <c r="F16" s="6" t="s">
        <v>13</v>
      </c>
      <c r="G16" t="s">
        <v>17</v>
      </c>
      <c r="H16">
        <v>1986</v>
      </c>
      <c r="I16" s="4">
        <f t="shared" si="0"/>
        <v>-141000</v>
      </c>
      <c r="L16" s="7"/>
    </row>
    <row r="17" spans="1:12" x14ac:dyDescent="0.3">
      <c r="A17" s="6" t="s">
        <v>13</v>
      </c>
      <c r="B17" s="3">
        <v>293</v>
      </c>
      <c r="C17" t="s">
        <v>18</v>
      </c>
      <c r="D17" s="4">
        <f>(D12+D13+D14+D15+D16)*-1</f>
        <v>-680000</v>
      </c>
      <c r="F17" s="6" t="s">
        <v>19</v>
      </c>
      <c r="G17" t="s">
        <v>15</v>
      </c>
      <c r="H17">
        <v>293</v>
      </c>
      <c r="I17" s="4">
        <f>D17</f>
        <v>-680000</v>
      </c>
      <c r="L17" s="7"/>
    </row>
    <row r="18" spans="1:12" x14ac:dyDescent="0.3">
      <c r="A18" s="24" t="s">
        <v>9</v>
      </c>
      <c r="B18" s="25">
        <v>542</v>
      </c>
      <c r="C18" s="26" t="s">
        <v>20</v>
      </c>
      <c r="D18" s="27">
        <f>D12*0.1</f>
        <v>100000</v>
      </c>
      <c r="E18" s="26"/>
      <c r="F18" s="24" t="s">
        <v>9</v>
      </c>
      <c r="G18" s="26" t="s">
        <v>11</v>
      </c>
      <c r="H18" s="26">
        <v>542</v>
      </c>
      <c r="I18" s="27">
        <f>D18</f>
        <v>100000</v>
      </c>
      <c r="L18" s="7"/>
    </row>
    <row r="19" spans="1:12" x14ac:dyDescent="0.3">
      <c r="A19" s="24" t="s">
        <v>13</v>
      </c>
      <c r="B19" s="25">
        <v>281</v>
      </c>
      <c r="C19" s="26" t="s">
        <v>21</v>
      </c>
      <c r="D19" s="27">
        <f>D18*-1</f>
        <v>-100000</v>
      </c>
      <c r="E19" s="26"/>
      <c r="F19" s="24" t="s">
        <v>13</v>
      </c>
      <c r="G19" s="26" t="s">
        <v>15</v>
      </c>
      <c r="H19" s="26">
        <v>281</v>
      </c>
      <c r="I19" s="27">
        <f>D19</f>
        <v>-100000</v>
      </c>
      <c r="L19" s="7"/>
    </row>
    <row r="20" spans="1:12" x14ac:dyDescent="0.3">
      <c r="A20" s="6" t="s">
        <v>9</v>
      </c>
      <c r="B20" s="3">
        <v>540</v>
      </c>
      <c r="C20" t="s">
        <v>12</v>
      </c>
      <c r="D20" s="4">
        <f>D18*0.141</f>
        <v>14099.999999999998</v>
      </c>
      <c r="F20" s="6" t="s">
        <v>9</v>
      </c>
      <c r="G20" t="s">
        <v>11</v>
      </c>
      <c r="H20">
        <v>540</v>
      </c>
      <c r="I20" s="4">
        <f>D20</f>
        <v>14099.999999999998</v>
      </c>
      <c r="L20" s="7"/>
    </row>
    <row r="21" spans="1:12" x14ac:dyDescent="0.3">
      <c r="A21" s="29" t="s">
        <v>19</v>
      </c>
      <c r="B21" s="30">
        <v>1986</v>
      </c>
      <c r="C21" s="8" t="s">
        <v>12</v>
      </c>
      <c r="D21" s="31">
        <f>D19*0.141</f>
        <v>-14099.999999999998</v>
      </c>
      <c r="E21" s="8"/>
      <c r="F21" s="29" t="s">
        <v>13</v>
      </c>
      <c r="G21" s="8" t="s">
        <v>17</v>
      </c>
      <c r="H21" s="8">
        <v>1986</v>
      </c>
      <c r="I21" s="31">
        <f>D21</f>
        <v>-14099.999999999998</v>
      </c>
      <c r="J21" s="8"/>
      <c r="K21" s="8"/>
      <c r="L21" s="9"/>
    </row>
    <row r="22" spans="1:12" x14ac:dyDescent="0.3">
      <c r="A22" s="10" t="s">
        <v>22</v>
      </c>
      <c r="B22" s="11"/>
      <c r="C22" s="12"/>
      <c r="D22" s="13">
        <f>SUM(D12:D21)</f>
        <v>0</v>
      </c>
      <c r="E22" s="12"/>
      <c r="F22" s="10" t="s">
        <v>22</v>
      </c>
      <c r="G22" s="12"/>
      <c r="H22" s="12"/>
      <c r="I22" s="13">
        <f>SUM(I12:I21)</f>
        <v>0</v>
      </c>
      <c r="J22" s="12"/>
      <c r="K22" s="12"/>
      <c r="L22" s="15"/>
    </row>
    <row r="23" spans="1:12" x14ac:dyDescent="0.3">
      <c r="D23" s="4"/>
      <c r="I23" s="4"/>
    </row>
    <row r="24" spans="1:12" s="2" customFormat="1" x14ac:dyDescent="0.3">
      <c r="A24" s="19" t="s">
        <v>23</v>
      </c>
      <c r="B24" s="20"/>
      <c r="C24" s="21"/>
      <c r="D24" s="35"/>
      <c r="E24" s="23"/>
      <c r="F24" s="21"/>
      <c r="G24" s="21"/>
      <c r="H24" s="21"/>
      <c r="I24" s="35"/>
      <c r="J24" s="21"/>
      <c r="K24" s="21"/>
      <c r="L24" s="23"/>
    </row>
    <row r="25" spans="1:12" s="2" customFormat="1" x14ac:dyDescent="0.3">
      <c r="A25" s="39" t="s">
        <v>1</v>
      </c>
      <c r="B25" s="40"/>
      <c r="C25" s="41"/>
      <c r="D25" s="41"/>
      <c r="E25" s="42"/>
      <c r="F25" s="41" t="s">
        <v>24</v>
      </c>
      <c r="G25" s="41"/>
      <c r="H25" s="41"/>
      <c r="I25" s="41"/>
      <c r="J25" s="41"/>
      <c r="K25" s="41"/>
      <c r="L25" s="42"/>
    </row>
    <row r="26" spans="1:12" x14ac:dyDescent="0.3">
      <c r="A26" s="6" t="s">
        <v>9</v>
      </c>
      <c r="B26" s="3">
        <v>293</v>
      </c>
      <c r="C26" t="s">
        <v>18</v>
      </c>
      <c r="D26" s="4">
        <f>-D17</f>
        <v>680000</v>
      </c>
      <c r="F26" s="6" t="s">
        <v>9</v>
      </c>
      <c r="G26" t="s">
        <v>15</v>
      </c>
      <c r="H26">
        <v>293</v>
      </c>
      <c r="I26" s="4">
        <f>D26</f>
        <v>680000</v>
      </c>
      <c r="L26" s="7"/>
    </row>
    <row r="27" spans="1:12" x14ac:dyDescent="0.3">
      <c r="A27" s="6" t="s">
        <v>13</v>
      </c>
      <c r="B27" s="3">
        <v>194</v>
      </c>
      <c r="C27" t="s">
        <v>25</v>
      </c>
      <c r="D27" s="4">
        <f>D17</f>
        <v>-680000</v>
      </c>
      <c r="F27" s="6" t="s">
        <v>13</v>
      </c>
      <c r="G27" t="s">
        <v>102</v>
      </c>
      <c r="H27">
        <v>194</v>
      </c>
      <c r="I27" s="4">
        <f>D27</f>
        <v>-680000</v>
      </c>
      <c r="L27" s="7"/>
    </row>
    <row r="28" spans="1:12" x14ac:dyDescent="0.3">
      <c r="A28" s="10" t="s">
        <v>27</v>
      </c>
      <c r="B28" s="11"/>
      <c r="C28" s="12"/>
      <c r="D28" s="13">
        <f>SUM(D26:D27)</f>
        <v>0</v>
      </c>
      <c r="E28" s="12"/>
      <c r="F28" s="10" t="s">
        <v>27</v>
      </c>
      <c r="G28" s="12"/>
      <c r="H28" s="12"/>
      <c r="I28" s="13">
        <f>SUM(I26:I27)</f>
        <v>0</v>
      </c>
      <c r="J28" s="12"/>
      <c r="K28" s="12"/>
      <c r="L28" s="15"/>
    </row>
    <row r="29" spans="1:12" x14ac:dyDescent="0.3">
      <c r="D29" s="4"/>
      <c r="I29" s="4"/>
    </row>
    <row r="30" spans="1:12" s="2" customFormat="1" x14ac:dyDescent="0.3">
      <c r="A30" s="16" t="s">
        <v>28</v>
      </c>
      <c r="B30" s="17"/>
      <c r="C30" s="14"/>
      <c r="D30" s="34"/>
      <c r="E30" s="14"/>
      <c r="F30" s="14"/>
      <c r="G30" s="14"/>
      <c r="H30" s="14"/>
      <c r="I30" s="14"/>
      <c r="J30" s="14"/>
      <c r="K30" s="14"/>
      <c r="L30" s="18"/>
    </row>
    <row r="31" spans="1:12" s="2" customFormat="1" x14ac:dyDescent="0.3">
      <c r="A31" s="16" t="s">
        <v>1</v>
      </c>
      <c r="B31" s="17"/>
      <c r="C31" s="14"/>
      <c r="D31" s="14"/>
      <c r="E31" s="14"/>
      <c r="F31" s="16" t="s">
        <v>2</v>
      </c>
      <c r="G31" s="14"/>
      <c r="H31" s="14"/>
      <c r="I31" s="14"/>
      <c r="J31" s="14"/>
      <c r="K31" s="14"/>
      <c r="L31" s="18"/>
    </row>
    <row r="32" spans="1:12" x14ac:dyDescent="0.3">
      <c r="A32" s="19" t="s">
        <v>3</v>
      </c>
      <c r="B32" s="20" t="s">
        <v>4</v>
      </c>
      <c r="C32" s="21" t="s">
        <v>5</v>
      </c>
      <c r="D32" s="22" t="s">
        <v>6</v>
      </c>
      <c r="E32" s="23"/>
      <c r="F32" s="21" t="s">
        <v>3</v>
      </c>
      <c r="G32" s="21" t="s">
        <v>7</v>
      </c>
      <c r="H32" s="22" t="s">
        <v>8</v>
      </c>
      <c r="I32" s="22" t="s">
        <v>6</v>
      </c>
      <c r="J32" s="21"/>
      <c r="K32" s="21"/>
      <c r="L32" s="23"/>
    </row>
    <row r="33" spans="1:12" x14ac:dyDescent="0.3">
      <c r="A33" s="6" t="s">
        <v>9</v>
      </c>
      <c r="B33" s="3">
        <v>500</v>
      </c>
      <c r="C33" t="s">
        <v>10</v>
      </c>
      <c r="D33" s="4">
        <v>1000000</v>
      </c>
      <c r="F33" s="6" t="s">
        <v>9</v>
      </c>
      <c r="G33" t="s">
        <v>11</v>
      </c>
      <c r="H33">
        <v>500</v>
      </c>
      <c r="I33" s="4">
        <f>D33</f>
        <v>1000000</v>
      </c>
      <c r="L33" s="7"/>
    </row>
    <row r="34" spans="1:12" x14ac:dyDescent="0.3">
      <c r="A34" s="6" t="s">
        <v>9</v>
      </c>
      <c r="B34" s="3">
        <v>540</v>
      </c>
      <c r="C34" t="s">
        <v>12</v>
      </c>
      <c r="D34" s="4">
        <f>D33*0.141</f>
        <v>141000</v>
      </c>
      <c r="F34" s="6" t="s">
        <v>9</v>
      </c>
      <c r="G34" t="s">
        <v>11</v>
      </c>
      <c r="H34">
        <v>540</v>
      </c>
      <c r="I34" s="4">
        <f>D34</f>
        <v>141000</v>
      </c>
      <c r="L34" s="7"/>
    </row>
    <row r="35" spans="1:12" x14ac:dyDescent="0.3">
      <c r="A35" s="6" t="s">
        <v>13</v>
      </c>
      <c r="B35" s="3">
        <v>260</v>
      </c>
      <c r="C35" t="s">
        <v>14</v>
      </c>
      <c r="D35" s="4">
        <f>-D33*0.3</f>
        <v>-300000</v>
      </c>
      <c r="F35" s="6" t="s">
        <v>13</v>
      </c>
      <c r="G35" t="s">
        <v>15</v>
      </c>
      <c r="H35">
        <v>260</v>
      </c>
      <c r="I35" s="4">
        <f>D35</f>
        <v>-300000</v>
      </c>
      <c r="L35" s="7"/>
    </row>
    <row r="36" spans="1:12" x14ac:dyDescent="0.3">
      <c r="A36" s="24" t="s">
        <v>13</v>
      </c>
      <c r="B36" s="25">
        <v>263</v>
      </c>
      <c r="C36" s="26" t="s">
        <v>16</v>
      </c>
      <c r="D36" s="27">
        <f>-D33*0.02</f>
        <v>-20000</v>
      </c>
      <c r="E36" s="26"/>
      <c r="F36" s="24" t="s">
        <v>13</v>
      </c>
      <c r="G36" s="26" t="s">
        <v>15</v>
      </c>
      <c r="H36" s="26">
        <v>263</v>
      </c>
      <c r="I36" s="27">
        <f t="shared" ref="I36:I37" si="1">D36</f>
        <v>-20000</v>
      </c>
      <c r="L36" s="7"/>
    </row>
    <row r="37" spans="1:12" x14ac:dyDescent="0.3">
      <c r="A37" s="6" t="s">
        <v>13</v>
      </c>
      <c r="B37" s="3">
        <v>1986</v>
      </c>
      <c r="C37" t="s">
        <v>12</v>
      </c>
      <c r="D37" s="4">
        <f>D34*-1</f>
        <v>-141000</v>
      </c>
      <c r="F37" s="6" t="s">
        <v>13</v>
      </c>
      <c r="G37" t="s">
        <v>17</v>
      </c>
      <c r="H37">
        <v>1986</v>
      </c>
      <c r="I37" s="4">
        <f t="shared" si="1"/>
        <v>-141000</v>
      </c>
      <c r="L37" s="7"/>
    </row>
    <row r="38" spans="1:12" x14ac:dyDescent="0.3">
      <c r="A38" s="6" t="s">
        <v>13</v>
      </c>
      <c r="B38" s="3">
        <v>293</v>
      </c>
      <c r="C38" t="s">
        <v>18</v>
      </c>
      <c r="D38" s="4">
        <f>(D33+D34+D35+D36+D37)*-1</f>
        <v>-680000</v>
      </c>
      <c r="F38" s="6" t="s">
        <v>19</v>
      </c>
      <c r="G38" t="s">
        <v>15</v>
      </c>
      <c r="H38">
        <v>293</v>
      </c>
      <c r="I38" s="4">
        <f>D38</f>
        <v>-680000</v>
      </c>
      <c r="L38" s="7"/>
    </row>
    <row r="39" spans="1:12" x14ac:dyDescent="0.3">
      <c r="A39" s="24" t="s">
        <v>9</v>
      </c>
      <c r="B39" s="25">
        <v>542</v>
      </c>
      <c r="C39" s="26" t="s">
        <v>20</v>
      </c>
      <c r="D39" s="27">
        <f>D33*0.1</f>
        <v>100000</v>
      </c>
      <c r="E39" s="26"/>
      <c r="F39" s="24" t="s">
        <v>9</v>
      </c>
      <c r="G39" s="26" t="s">
        <v>11</v>
      </c>
      <c r="H39" s="26">
        <v>542</v>
      </c>
      <c r="I39" s="27">
        <f>D39</f>
        <v>100000</v>
      </c>
      <c r="L39" s="7"/>
    </row>
    <row r="40" spans="1:12" x14ac:dyDescent="0.3">
      <c r="A40" s="24" t="s">
        <v>13</v>
      </c>
      <c r="B40" s="25">
        <v>281</v>
      </c>
      <c r="C40" s="26" t="s">
        <v>21</v>
      </c>
      <c r="D40" s="27">
        <f>D39*-1</f>
        <v>-100000</v>
      </c>
      <c r="E40" s="26"/>
      <c r="F40" s="24" t="s">
        <v>13</v>
      </c>
      <c r="G40" s="26" t="s">
        <v>15</v>
      </c>
      <c r="H40" s="26">
        <v>281</v>
      </c>
      <c r="I40" s="27">
        <f>D40</f>
        <v>-100000</v>
      </c>
      <c r="L40" s="7"/>
    </row>
    <row r="41" spans="1:12" x14ac:dyDescent="0.3">
      <c r="A41" s="6" t="s">
        <v>9</v>
      </c>
      <c r="B41" s="3">
        <v>540</v>
      </c>
      <c r="C41" t="s">
        <v>12</v>
      </c>
      <c r="D41" s="4">
        <f>D39*0.141</f>
        <v>14099.999999999998</v>
      </c>
      <c r="F41" s="6" t="s">
        <v>9</v>
      </c>
      <c r="G41" t="s">
        <v>11</v>
      </c>
      <c r="H41">
        <v>540</v>
      </c>
      <c r="I41" s="4">
        <f>D41</f>
        <v>14099.999999999998</v>
      </c>
      <c r="L41" s="7"/>
    </row>
    <row r="42" spans="1:12" x14ac:dyDescent="0.3">
      <c r="A42" s="6" t="s">
        <v>19</v>
      </c>
      <c r="B42" s="3">
        <v>1986</v>
      </c>
      <c r="C42" t="s">
        <v>12</v>
      </c>
      <c r="D42" s="4">
        <f>D40*0.141</f>
        <v>-14099.999999999998</v>
      </c>
      <c r="F42" s="6" t="s">
        <v>13</v>
      </c>
      <c r="G42" t="s">
        <v>17</v>
      </c>
      <c r="H42">
        <v>1986</v>
      </c>
      <c r="I42" s="4">
        <f>D42</f>
        <v>-14099.999999999998</v>
      </c>
      <c r="L42" s="7"/>
    </row>
    <row r="43" spans="1:12" x14ac:dyDescent="0.3">
      <c r="A43" s="10" t="s">
        <v>29</v>
      </c>
      <c r="B43" s="11"/>
      <c r="C43" s="12"/>
      <c r="D43" s="13">
        <f>SUM(D33:D42)</f>
        <v>0</v>
      </c>
      <c r="E43" s="12"/>
      <c r="F43" s="10" t="s">
        <v>29</v>
      </c>
      <c r="G43" s="12"/>
      <c r="H43" s="12"/>
      <c r="I43" s="13">
        <f>SUM(I33:I42)</f>
        <v>0</v>
      </c>
      <c r="J43" s="12"/>
      <c r="K43" s="12"/>
      <c r="L43" s="15"/>
    </row>
    <row r="44" spans="1:12" x14ac:dyDescent="0.3">
      <c r="D44" s="4"/>
      <c r="I44" s="4"/>
    </row>
    <row r="45" spans="1:12" s="2" customFormat="1" x14ac:dyDescent="0.3">
      <c r="A45" s="19" t="s">
        <v>30</v>
      </c>
      <c r="B45" s="20"/>
      <c r="C45" s="21"/>
      <c r="D45" s="35"/>
      <c r="E45" s="23"/>
      <c r="F45" s="21"/>
      <c r="G45" s="21"/>
      <c r="H45" s="21"/>
      <c r="I45" s="35"/>
      <c r="J45" s="21"/>
      <c r="K45" s="21"/>
      <c r="L45" s="23"/>
    </row>
    <row r="46" spans="1:12" s="2" customFormat="1" x14ac:dyDescent="0.3">
      <c r="A46" s="39" t="s">
        <v>1</v>
      </c>
      <c r="B46" s="40"/>
      <c r="C46" s="41"/>
      <c r="D46" s="41"/>
      <c r="E46" s="42"/>
      <c r="F46" s="41" t="s">
        <v>24</v>
      </c>
      <c r="G46" s="41"/>
      <c r="H46" s="41"/>
      <c r="I46" s="41"/>
      <c r="J46" s="41"/>
      <c r="K46" s="41"/>
      <c r="L46" s="42"/>
    </row>
    <row r="47" spans="1:12" x14ac:dyDescent="0.3">
      <c r="A47" s="6" t="s">
        <v>9</v>
      </c>
      <c r="B47" s="3">
        <v>293</v>
      </c>
      <c r="C47" t="s">
        <v>18</v>
      </c>
      <c r="D47" s="4">
        <f>-D38</f>
        <v>680000</v>
      </c>
      <c r="E47" s="7"/>
      <c r="F47" s="6" t="s">
        <v>9</v>
      </c>
      <c r="G47" t="s">
        <v>15</v>
      </c>
      <c r="H47">
        <v>293</v>
      </c>
      <c r="I47" s="4">
        <f>D47</f>
        <v>680000</v>
      </c>
      <c r="L47" s="7"/>
    </row>
    <row r="48" spans="1:12" x14ac:dyDescent="0.3">
      <c r="A48" s="29" t="s">
        <v>13</v>
      </c>
      <c r="B48" s="30">
        <v>194</v>
      </c>
      <c r="C48" s="8" t="s">
        <v>25</v>
      </c>
      <c r="D48" s="31">
        <f>D38</f>
        <v>-680000</v>
      </c>
      <c r="E48" s="9"/>
      <c r="F48" s="29" t="s">
        <v>13</v>
      </c>
      <c r="G48" s="8" t="s">
        <v>102</v>
      </c>
      <c r="H48" s="8">
        <v>194</v>
      </c>
      <c r="I48" s="31">
        <f>D48</f>
        <v>-680000</v>
      </c>
      <c r="J48" s="8"/>
      <c r="K48" s="8"/>
      <c r="L48" s="9"/>
    </row>
    <row r="49" spans="1:14" x14ac:dyDescent="0.3">
      <c r="A49" s="10" t="s">
        <v>31</v>
      </c>
      <c r="B49" s="11"/>
      <c r="C49" s="12"/>
      <c r="D49" s="13">
        <f>SUM(D47:D48)</f>
        <v>0</v>
      </c>
      <c r="E49" s="12"/>
      <c r="F49" s="10" t="s">
        <v>31</v>
      </c>
      <c r="G49" s="12"/>
      <c r="H49" s="12"/>
      <c r="I49" s="13">
        <f>SUM(I47:I48)</f>
        <v>0</v>
      </c>
      <c r="J49" s="12"/>
      <c r="K49" s="12"/>
      <c r="L49" s="15"/>
    </row>
    <row r="50" spans="1:14" x14ac:dyDescent="0.3">
      <c r="D50" s="4"/>
      <c r="I50" s="4"/>
    </row>
    <row r="51" spans="1:14" x14ac:dyDescent="0.3">
      <c r="A51" s="32" t="s">
        <v>32</v>
      </c>
      <c r="B51" s="43"/>
      <c r="C51" s="44"/>
      <c r="D51" s="45"/>
      <c r="E51" s="44"/>
      <c r="F51" s="44"/>
      <c r="G51" s="44"/>
      <c r="H51" s="44"/>
      <c r="I51" s="45"/>
      <c r="J51" s="44"/>
      <c r="K51" s="44"/>
      <c r="L51" s="46"/>
    </row>
    <row r="52" spans="1:14" x14ac:dyDescent="0.3">
      <c r="A52" s="51" t="s">
        <v>33</v>
      </c>
      <c r="D52" s="4"/>
      <c r="I52" s="4"/>
      <c r="L52" s="7"/>
    </row>
    <row r="53" spans="1:14" x14ac:dyDescent="0.3">
      <c r="A53" s="16" t="s">
        <v>34</v>
      </c>
      <c r="B53" s="17"/>
      <c r="C53" s="14"/>
      <c r="D53" s="14"/>
      <c r="E53" s="14"/>
      <c r="F53" s="16" t="s">
        <v>35</v>
      </c>
      <c r="G53" s="14"/>
      <c r="H53" s="14"/>
      <c r="I53" s="14"/>
      <c r="J53" s="14"/>
      <c r="K53" s="14"/>
      <c r="L53" s="18"/>
    </row>
    <row r="54" spans="1:14" x14ac:dyDescent="0.3">
      <c r="A54" s="19" t="s">
        <v>3</v>
      </c>
      <c r="B54" s="20" t="s">
        <v>4</v>
      </c>
      <c r="C54" s="21" t="s">
        <v>5</v>
      </c>
      <c r="D54" s="22" t="s">
        <v>6</v>
      </c>
      <c r="E54" s="23"/>
      <c r="F54" s="19" t="s">
        <v>3</v>
      </c>
      <c r="G54" s="21" t="s">
        <v>7</v>
      </c>
      <c r="H54" s="22" t="s">
        <v>8</v>
      </c>
      <c r="I54" s="22" t="s">
        <v>6</v>
      </c>
      <c r="J54" s="21"/>
      <c r="K54" s="21"/>
      <c r="L54" s="23"/>
    </row>
    <row r="55" spans="1:14" x14ac:dyDescent="0.3">
      <c r="A55" s="24" t="s">
        <v>9</v>
      </c>
      <c r="B55" s="25">
        <v>263</v>
      </c>
      <c r="C55" s="26" t="s">
        <v>16</v>
      </c>
      <c r="D55" s="27">
        <f>(D15+D36)*-1</f>
        <v>40000</v>
      </c>
      <c r="E55" s="28"/>
      <c r="F55" s="36"/>
      <c r="G55" s="37"/>
      <c r="H55" s="37"/>
      <c r="I55" s="38"/>
      <c r="L55" s="7"/>
    </row>
    <row r="56" spans="1:14" x14ac:dyDescent="0.3">
      <c r="A56" s="24" t="s">
        <v>9</v>
      </c>
      <c r="B56" s="25">
        <v>281</v>
      </c>
      <c r="C56" s="26" t="s">
        <v>21</v>
      </c>
      <c r="D56" s="27">
        <f>(D19+D40)*-1</f>
        <v>200000</v>
      </c>
      <c r="E56" s="28"/>
      <c r="F56" s="36"/>
      <c r="G56" s="37"/>
      <c r="H56" s="37"/>
      <c r="I56" s="38"/>
      <c r="L56" s="7"/>
    </row>
    <row r="57" spans="1:14" x14ac:dyDescent="0.3">
      <c r="A57" s="58" t="s">
        <v>19</v>
      </c>
      <c r="B57" s="25">
        <v>282</v>
      </c>
      <c r="C57" s="26" t="s">
        <v>36</v>
      </c>
      <c r="D57" s="27">
        <v>-10000</v>
      </c>
      <c r="E57" s="28"/>
      <c r="F57" s="36"/>
      <c r="G57" s="37"/>
      <c r="H57" s="37"/>
      <c r="I57" s="38"/>
      <c r="L57" s="7"/>
    </row>
    <row r="58" spans="1:14" x14ac:dyDescent="0.3">
      <c r="A58" s="6" t="s">
        <v>19</v>
      </c>
      <c r="B58" s="3">
        <v>240</v>
      </c>
      <c r="C58" t="s">
        <v>37</v>
      </c>
      <c r="D58" s="4">
        <v>-230000</v>
      </c>
      <c r="E58" s="7"/>
      <c r="F58" s="36"/>
      <c r="G58" s="37"/>
      <c r="H58" s="37"/>
      <c r="I58" s="38"/>
      <c r="L58" s="7"/>
    </row>
    <row r="59" spans="1:14" s="2" customFormat="1" x14ac:dyDescent="0.3">
      <c r="A59" s="10" t="s">
        <v>38</v>
      </c>
      <c r="B59" s="11"/>
      <c r="C59" s="12"/>
      <c r="D59" s="13">
        <f>SUM(D55:D58)</f>
        <v>0</v>
      </c>
      <c r="E59" s="15"/>
      <c r="F59" s="10"/>
      <c r="G59" s="11"/>
      <c r="H59" s="12"/>
      <c r="I59" s="13"/>
      <c r="J59" s="12"/>
      <c r="K59" s="12"/>
      <c r="L59" s="15"/>
    </row>
    <row r="60" spans="1:14" s="2" customFormat="1" x14ac:dyDescent="0.3">
      <c r="A60" s="6"/>
      <c r="B60" s="3"/>
      <c r="C60"/>
      <c r="D60" s="4"/>
      <c r="E60"/>
      <c r="F60"/>
      <c r="G60" s="3"/>
      <c r="H60"/>
      <c r="I60" s="4"/>
      <c r="J60"/>
      <c r="K60"/>
      <c r="L60" s="7"/>
    </row>
    <row r="61" spans="1:14" s="2" customFormat="1" x14ac:dyDescent="0.3">
      <c r="A61" s="6" t="s">
        <v>39</v>
      </c>
      <c r="B61" s="3"/>
      <c r="C61"/>
      <c r="D61" s="4"/>
      <c r="E61"/>
      <c r="F61"/>
      <c r="G61"/>
      <c r="H61"/>
      <c r="I61" s="4"/>
      <c r="J61"/>
      <c r="K61"/>
      <c r="L61" s="7"/>
    </row>
    <row r="62" spans="1:14" x14ac:dyDescent="0.3">
      <c r="A62" s="19" t="s">
        <v>40</v>
      </c>
      <c r="B62" s="20"/>
      <c r="C62" s="21"/>
      <c r="D62" s="35"/>
      <c r="E62" s="21"/>
      <c r="F62" s="21"/>
      <c r="G62" s="21"/>
      <c r="H62" s="21"/>
      <c r="I62" s="35"/>
      <c r="J62" s="21"/>
      <c r="K62" s="21"/>
      <c r="L62" s="23"/>
    </row>
    <row r="63" spans="1:14" x14ac:dyDescent="0.3">
      <c r="A63" s="16" t="s">
        <v>1</v>
      </c>
      <c r="B63" s="17"/>
      <c r="C63" s="14"/>
      <c r="D63" s="14"/>
      <c r="E63" s="14"/>
      <c r="F63" s="16" t="s">
        <v>35</v>
      </c>
      <c r="G63" s="14"/>
      <c r="H63" s="14"/>
      <c r="I63" s="14"/>
      <c r="J63" s="14"/>
      <c r="K63" s="14"/>
      <c r="L63" s="18"/>
    </row>
    <row r="64" spans="1:14" x14ac:dyDescent="0.3">
      <c r="A64" s="19" t="s">
        <v>3</v>
      </c>
      <c r="B64" s="20" t="s">
        <v>4</v>
      </c>
      <c r="C64" s="21" t="s">
        <v>5</v>
      </c>
      <c r="D64" s="22" t="s">
        <v>6</v>
      </c>
      <c r="E64" s="23"/>
      <c r="F64" s="19" t="s">
        <v>3</v>
      </c>
      <c r="G64" s="21" t="s">
        <v>7</v>
      </c>
      <c r="H64" s="22" t="s">
        <v>8</v>
      </c>
      <c r="I64" s="22" t="s">
        <v>6</v>
      </c>
      <c r="J64" s="21"/>
      <c r="K64" s="21"/>
      <c r="L64" s="23"/>
      <c r="N64" s="4"/>
    </row>
    <row r="65" spans="1:14" x14ac:dyDescent="0.3">
      <c r="A65" s="24" t="s">
        <v>9</v>
      </c>
      <c r="B65" s="25">
        <v>282</v>
      </c>
      <c r="C65" s="26" t="s">
        <v>36</v>
      </c>
      <c r="D65" s="27">
        <v>10000</v>
      </c>
      <c r="E65" s="28"/>
      <c r="F65" s="24" t="s">
        <v>9</v>
      </c>
      <c r="G65" s="26" t="s">
        <v>15</v>
      </c>
      <c r="H65" s="26">
        <v>282</v>
      </c>
      <c r="I65" s="27">
        <f t="shared" ref="I65" si="2">D65</f>
        <v>10000</v>
      </c>
      <c r="J65" s="2"/>
      <c r="K65" s="2"/>
      <c r="L65" s="33"/>
      <c r="N65" s="4"/>
    </row>
    <row r="66" spans="1:14" x14ac:dyDescent="0.3">
      <c r="A66" s="24" t="s">
        <v>19</v>
      </c>
      <c r="B66" s="25">
        <v>542</v>
      </c>
      <c r="C66" s="26" t="s">
        <v>20</v>
      </c>
      <c r="D66" s="27">
        <v>-10000</v>
      </c>
      <c r="E66" s="28"/>
      <c r="F66" s="57" t="s">
        <v>13</v>
      </c>
      <c r="G66" s="26" t="s">
        <v>11</v>
      </c>
      <c r="H66" s="26">
        <v>542</v>
      </c>
      <c r="I66" s="27">
        <f t="shared" ref="I66:I68" si="3">D66</f>
        <v>-10000</v>
      </c>
      <c r="L66" s="7"/>
      <c r="N66" s="4"/>
    </row>
    <row r="67" spans="1:14" x14ac:dyDescent="0.3">
      <c r="A67" s="6" t="s">
        <v>9</v>
      </c>
      <c r="B67" s="3">
        <v>1986</v>
      </c>
      <c r="C67" t="s">
        <v>41</v>
      </c>
      <c r="D67" s="4">
        <f>D66*0.141*-1</f>
        <v>1409.9999999999998</v>
      </c>
      <c r="F67" s="6" t="s">
        <v>9</v>
      </c>
      <c r="G67" t="s">
        <v>17</v>
      </c>
      <c r="H67">
        <v>1986</v>
      </c>
      <c r="I67" s="4">
        <f t="shared" si="3"/>
        <v>1409.9999999999998</v>
      </c>
      <c r="L67" s="7"/>
    </row>
    <row r="68" spans="1:14" x14ac:dyDescent="0.3">
      <c r="A68" s="6" t="s">
        <v>13</v>
      </c>
      <c r="B68" s="3">
        <v>540</v>
      </c>
      <c r="C68" t="s">
        <v>41</v>
      </c>
      <c r="D68" s="4">
        <f>D67*-1</f>
        <v>-1409.9999999999998</v>
      </c>
      <c r="F68" s="6" t="s">
        <v>13</v>
      </c>
      <c r="G68" s="3" t="s">
        <v>11</v>
      </c>
      <c r="H68">
        <v>540</v>
      </c>
      <c r="I68" s="4">
        <f t="shared" si="3"/>
        <v>-1409.9999999999998</v>
      </c>
      <c r="L68" s="7"/>
    </row>
    <row r="69" spans="1:14" x14ac:dyDescent="0.3">
      <c r="A69" s="10" t="s">
        <v>42</v>
      </c>
      <c r="B69" s="11"/>
      <c r="C69" s="12"/>
      <c r="D69" s="13">
        <f>SUM(D65:D68)</f>
        <v>0</v>
      </c>
      <c r="E69" s="15"/>
      <c r="F69" s="12" t="s">
        <v>42</v>
      </c>
      <c r="G69" s="12"/>
      <c r="H69" s="12"/>
      <c r="I69" s="13">
        <f>SUM(I65:I68)</f>
        <v>0</v>
      </c>
      <c r="J69" s="12"/>
      <c r="K69" s="12"/>
      <c r="L69" s="15"/>
    </row>
    <row r="70" spans="1:14" s="2" customFormat="1" x14ac:dyDescent="0.3">
      <c r="A70" s="6"/>
      <c r="B70" s="3"/>
      <c r="C70"/>
      <c r="D70" s="4"/>
      <c r="E70" s="7"/>
      <c r="F70" s="6"/>
      <c r="G70"/>
      <c r="H70"/>
      <c r="I70" s="4"/>
      <c r="J70"/>
      <c r="K70"/>
      <c r="L70" s="7"/>
    </row>
    <row r="71" spans="1:14" x14ac:dyDescent="0.3">
      <c r="A71" s="6" t="s">
        <v>43</v>
      </c>
      <c r="D71" s="4"/>
      <c r="I71" s="4"/>
      <c r="L71" s="7"/>
    </row>
    <row r="72" spans="1:14" x14ac:dyDescent="0.3">
      <c r="A72" s="16" t="s">
        <v>1</v>
      </c>
      <c r="B72" s="17"/>
      <c r="C72" s="14"/>
      <c r="D72" s="14"/>
      <c r="E72" s="14"/>
      <c r="F72" s="16" t="s">
        <v>44</v>
      </c>
      <c r="G72" s="14"/>
      <c r="H72" s="14"/>
      <c r="I72" s="14"/>
      <c r="J72" s="14"/>
      <c r="K72" s="14"/>
      <c r="L72" s="18"/>
      <c r="N72" s="4"/>
    </row>
    <row r="73" spans="1:14" x14ac:dyDescent="0.3">
      <c r="A73" s="19" t="s">
        <v>3</v>
      </c>
      <c r="B73" s="20" t="s">
        <v>4</v>
      </c>
      <c r="C73" s="21" t="s">
        <v>5</v>
      </c>
      <c r="D73" s="22" t="s">
        <v>6</v>
      </c>
      <c r="E73" s="23"/>
      <c r="F73" s="19" t="s">
        <v>3</v>
      </c>
      <c r="G73" s="21" t="s">
        <v>7</v>
      </c>
      <c r="H73" s="22" t="s">
        <v>8</v>
      </c>
      <c r="I73" s="22" t="s">
        <v>6</v>
      </c>
      <c r="J73" s="21"/>
      <c r="K73" s="21"/>
      <c r="L73" s="23"/>
    </row>
    <row r="74" spans="1:14" x14ac:dyDescent="0.3">
      <c r="A74" s="24" t="s">
        <v>9</v>
      </c>
      <c r="B74" s="25">
        <v>263</v>
      </c>
      <c r="C74" s="26" t="s">
        <v>16</v>
      </c>
      <c r="D74" s="27">
        <v>40000</v>
      </c>
      <c r="E74" s="28"/>
      <c r="F74" s="24" t="s">
        <v>9</v>
      </c>
      <c r="G74" s="26" t="s">
        <v>15</v>
      </c>
      <c r="H74" s="26">
        <v>263</v>
      </c>
      <c r="I74" s="27">
        <f t="shared" ref="I74:I75" si="4">D74</f>
        <v>40000</v>
      </c>
      <c r="J74" s="2"/>
      <c r="K74" s="2"/>
      <c r="L74" s="33"/>
    </row>
    <row r="75" spans="1:14" x14ac:dyDescent="0.3">
      <c r="A75" s="24" t="s">
        <v>9</v>
      </c>
      <c r="B75" s="25">
        <v>281</v>
      </c>
      <c r="C75" s="26" t="s">
        <v>21</v>
      </c>
      <c r="D75" s="27">
        <v>200000</v>
      </c>
      <c r="E75" s="28"/>
      <c r="F75" s="24" t="s">
        <v>45</v>
      </c>
      <c r="G75" s="26" t="s">
        <v>15</v>
      </c>
      <c r="H75" s="26">
        <v>281</v>
      </c>
      <c r="I75" s="27">
        <f t="shared" si="4"/>
        <v>200000</v>
      </c>
      <c r="J75" s="2"/>
      <c r="K75" s="2"/>
      <c r="L75" s="33"/>
    </row>
    <row r="76" spans="1:14" x14ac:dyDescent="0.3">
      <c r="A76" s="58" t="s">
        <v>19</v>
      </c>
      <c r="B76" s="25">
        <v>282</v>
      </c>
      <c r="C76" s="26" t="s">
        <v>36</v>
      </c>
      <c r="D76" s="27">
        <v>-10000</v>
      </c>
      <c r="E76" s="28"/>
      <c r="F76" s="58" t="s">
        <v>13</v>
      </c>
      <c r="G76" s="26" t="s">
        <v>15</v>
      </c>
      <c r="H76" s="26">
        <v>282</v>
      </c>
      <c r="I76" s="27">
        <f>D76</f>
        <v>-10000</v>
      </c>
      <c r="L76" s="7"/>
    </row>
    <row r="77" spans="1:14" x14ac:dyDescent="0.3">
      <c r="A77" s="6" t="s">
        <v>19</v>
      </c>
      <c r="B77" s="3">
        <v>240</v>
      </c>
      <c r="C77" t="s">
        <v>37</v>
      </c>
      <c r="D77" s="4">
        <f>D58</f>
        <v>-230000</v>
      </c>
      <c r="E77" s="7"/>
      <c r="F77" s="36"/>
      <c r="G77" s="37"/>
      <c r="H77" s="37"/>
      <c r="I77" s="38"/>
      <c r="L77" s="7"/>
      <c r="M77" s="6"/>
    </row>
    <row r="78" spans="1:14" x14ac:dyDescent="0.3">
      <c r="A78" s="6"/>
      <c r="D78" s="4"/>
      <c r="E78" s="7"/>
      <c r="F78" s="6"/>
      <c r="I78" s="4"/>
      <c r="L78" s="7"/>
    </row>
    <row r="79" spans="1:14" x14ac:dyDescent="0.3">
      <c r="A79" s="6" t="s">
        <v>9</v>
      </c>
      <c r="B79" s="3">
        <v>240</v>
      </c>
      <c r="C79" t="s">
        <v>37</v>
      </c>
      <c r="D79" s="4">
        <f>D77*-1</f>
        <v>230000</v>
      </c>
      <c r="E79" s="7"/>
      <c r="F79" s="36"/>
      <c r="G79" s="37"/>
      <c r="H79" s="37"/>
      <c r="I79" s="38"/>
      <c r="L79" s="7"/>
    </row>
    <row r="80" spans="1:14" x14ac:dyDescent="0.3">
      <c r="A80" s="29" t="s">
        <v>13</v>
      </c>
      <c r="B80" s="30">
        <v>194</v>
      </c>
      <c r="C80" s="8" t="s">
        <v>25</v>
      </c>
      <c r="D80" s="31">
        <f>D79*-1</f>
        <v>-230000</v>
      </c>
      <c r="E80" s="9"/>
      <c r="F80" s="29" t="s">
        <v>13</v>
      </c>
      <c r="G80" s="8" t="s">
        <v>102</v>
      </c>
      <c r="H80" s="8">
        <v>194</v>
      </c>
      <c r="I80" s="31">
        <f>D80</f>
        <v>-230000</v>
      </c>
      <c r="J80" s="8"/>
      <c r="K80" s="8"/>
      <c r="L80" s="9"/>
    </row>
    <row r="81" spans="1:12" x14ac:dyDescent="0.3">
      <c r="A81" s="10" t="s">
        <v>47</v>
      </c>
      <c r="B81" s="11"/>
      <c r="C81" s="12"/>
      <c r="D81" s="13">
        <f>SUM(D74:D80)</f>
        <v>0</v>
      </c>
      <c r="E81" s="15"/>
      <c r="F81" s="10" t="s">
        <v>47</v>
      </c>
      <c r="G81" s="12"/>
      <c r="H81" s="12"/>
      <c r="I81" s="13">
        <f>SUM(I74:I80)</f>
        <v>0</v>
      </c>
      <c r="J81" s="12"/>
      <c r="K81" s="12"/>
      <c r="L81" s="12"/>
    </row>
    <row r="82" spans="1:12" x14ac:dyDescent="0.3">
      <c r="A82" s="32"/>
      <c r="B82" s="43"/>
      <c r="C82" s="44"/>
      <c r="D82" s="45"/>
      <c r="E82" s="44"/>
      <c r="F82" s="44"/>
      <c r="G82" s="44"/>
      <c r="H82" s="44"/>
      <c r="I82" s="45"/>
      <c r="J82" s="44"/>
      <c r="K82" s="44"/>
      <c r="L82" s="44"/>
    </row>
    <row r="83" spans="1:12" s="2" customFormat="1" x14ac:dyDescent="0.3">
      <c r="A83" s="16" t="s">
        <v>48</v>
      </c>
      <c r="B83" s="17"/>
      <c r="C83" s="14"/>
      <c r="D83" s="34"/>
      <c r="E83" s="14"/>
      <c r="F83" s="14"/>
      <c r="G83" s="14"/>
      <c r="H83" s="14"/>
      <c r="I83" s="14"/>
      <c r="J83" s="14"/>
      <c r="K83" s="14"/>
      <c r="L83" s="18"/>
    </row>
    <row r="84" spans="1:12" s="2" customFormat="1" x14ac:dyDescent="0.3">
      <c r="A84" s="16" t="s">
        <v>1</v>
      </c>
      <c r="B84" s="17"/>
      <c r="C84" s="14"/>
      <c r="D84" s="14"/>
      <c r="E84" s="14"/>
      <c r="F84" s="16" t="s">
        <v>2</v>
      </c>
      <c r="G84" s="14"/>
      <c r="H84" s="14"/>
      <c r="I84" s="14"/>
      <c r="J84" s="14"/>
      <c r="K84" s="14"/>
      <c r="L84" s="18"/>
    </row>
    <row r="85" spans="1:12" x14ac:dyDescent="0.3">
      <c r="A85" s="19" t="s">
        <v>3</v>
      </c>
      <c r="B85" s="20" t="s">
        <v>4</v>
      </c>
      <c r="C85" s="21" t="s">
        <v>5</v>
      </c>
      <c r="D85" s="22" t="s">
        <v>6</v>
      </c>
      <c r="E85" s="23"/>
      <c r="F85" s="21" t="s">
        <v>3</v>
      </c>
      <c r="G85" s="21" t="s">
        <v>7</v>
      </c>
      <c r="H85" s="22" t="s">
        <v>8</v>
      </c>
      <c r="I85" s="22" t="s">
        <v>6</v>
      </c>
      <c r="J85" s="21"/>
      <c r="K85" s="21"/>
      <c r="L85" s="23"/>
    </row>
    <row r="86" spans="1:12" x14ac:dyDescent="0.3">
      <c r="A86" s="6" t="s">
        <v>9</v>
      </c>
      <c r="B86" s="3">
        <v>500</v>
      </c>
      <c r="C86" t="s">
        <v>10</v>
      </c>
      <c r="D86" s="4">
        <v>1000000</v>
      </c>
      <c r="F86" s="6" t="s">
        <v>9</v>
      </c>
      <c r="G86" t="s">
        <v>11</v>
      </c>
      <c r="H86">
        <v>500</v>
      </c>
      <c r="I86" s="4">
        <f>D86</f>
        <v>1000000</v>
      </c>
      <c r="L86" s="7"/>
    </row>
    <row r="87" spans="1:12" x14ac:dyDescent="0.3">
      <c r="A87" s="6" t="s">
        <v>9</v>
      </c>
      <c r="B87" s="3">
        <v>540</v>
      </c>
      <c r="C87" t="s">
        <v>12</v>
      </c>
      <c r="D87" s="4">
        <f>D86*0.141</f>
        <v>141000</v>
      </c>
      <c r="F87" s="6" t="s">
        <v>9</v>
      </c>
      <c r="G87" t="s">
        <v>11</v>
      </c>
      <c r="H87">
        <v>540</v>
      </c>
      <c r="I87" s="4">
        <f>D87</f>
        <v>141000</v>
      </c>
      <c r="L87" s="7"/>
    </row>
    <row r="88" spans="1:12" x14ac:dyDescent="0.3">
      <c r="A88" s="6" t="s">
        <v>13</v>
      </c>
      <c r="B88" s="3">
        <v>260</v>
      </c>
      <c r="C88" t="s">
        <v>14</v>
      </c>
      <c r="D88" s="4">
        <f>-D86*0.3</f>
        <v>-300000</v>
      </c>
      <c r="F88" s="6" t="s">
        <v>13</v>
      </c>
      <c r="G88" t="s">
        <v>15</v>
      </c>
      <c r="H88">
        <v>260</v>
      </c>
      <c r="I88" s="4">
        <f>D88</f>
        <v>-300000</v>
      </c>
      <c r="L88" s="7"/>
    </row>
    <row r="89" spans="1:12" x14ac:dyDescent="0.3">
      <c r="A89" s="24" t="s">
        <v>13</v>
      </c>
      <c r="B89" s="25">
        <v>263</v>
      </c>
      <c r="C89" s="26" t="s">
        <v>16</v>
      </c>
      <c r="D89" s="27">
        <f>-D86*0.02</f>
        <v>-20000</v>
      </c>
      <c r="E89" s="26"/>
      <c r="F89" s="24" t="s">
        <v>13</v>
      </c>
      <c r="G89" s="26" t="s">
        <v>15</v>
      </c>
      <c r="H89" s="26">
        <v>263</v>
      </c>
      <c r="I89" s="27">
        <f t="shared" ref="I89:I90" si="5">D89</f>
        <v>-20000</v>
      </c>
      <c r="L89" s="7"/>
    </row>
    <row r="90" spans="1:12" x14ac:dyDescent="0.3">
      <c r="A90" s="6" t="s">
        <v>13</v>
      </c>
      <c r="B90" s="3">
        <v>1986</v>
      </c>
      <c r="C90" t="s">
        <v>12</v>
      </c>
      <c r="D90" s="4">
        <f>D87*-1</f>
        <v>-141000</v>
      </c>
      <c r="F90" s="6" t="s">
        <v>13</v>
      </c>
      <c r="G90" t="s">
        <v>17</v>
      </c>
      <c r="H90">
        <v>1986</v>
      </c>
      <c r="I90" s="4">
        <f t="shared" si="5"/>
        <v>-141000</v>
      </c>
      <c r="L90" s="7"/>
    </row>
    <row r="91" spans="1:12" x14ac:dyDescent="0.3">
      <c r="A91" s="6" t="s">
        <v>13</v>
      </c>
      <c r="B91" s="3">
        <v>293</v>
      </c>
      <c r="C91" t="s">
        <v>18</v>
      </c>
      <c r="D91" s="4">
        <f>(D86+D87+D88+D89+D90)*-1</f>
        <v>-680000</v>
      </c>
      <c r="F91" s="6" t="s">
        <v>19</v>
      </c>
      <c r="G91" t="s">
        <v>15</v>
      </c>
      <c r="H91">
        <v>293</v>
      </c>
      <c r="I91" s="4">
        <f>D91</f>
        <v>-680000</v>
      </c>
      <c r="L91" s="7"/>
    </row>
    <row r="92" spans="1:12" x14ac:dyDescent="0.3">
      <c r="A92" s="24" t="s">
        <v>9</v>
      </c>
      <c r="B92" s="25">
        <v>542</v>
      </c>
      <c r="C92" s="26" t="s">
        <v>20</v>
      </c>
      <c r="D92" s="27">
        <f>D86*0.095</f>
        <v>95000</v>
      </c>
      <c r="E92" s="26"/>
      <c r="F92" s="24" t="s">
        <v>9</v>
      </c>
      <c r="G92" s="26" t="s">
        <v>11</v>
      </c>
      <c r="H92" s="26">
        <v>542</v>
      </c>
      <c r="I92" s="27">
        <f>D92</f>
        <v>95000</v>
      </c>
      <c r="L92" s="7"/>
    </row>
    <row r="93" spans="1:12" x14ac:dyDescent="0.3">
      <c r="A93" s="24" t="s">
        <v>13</v>
      </c>
      <c r="B93" s="25">
        <v>281</v>
      </c>
      <c r="C93" s="26" t="s">
        <v>21</v>
      </c>
      <c r="D93" s="27">
        <f>D92*-1</f>
        <v>-95000</v>
      </c>
      <c r="E93" s="26"/>
      <c r="F93" s="24" t="s">
        <v>13</v>
      </c>
      <c r="G93" s="26" t="s">
        <v>15</v>
      </c>
      <c r="H93" s="26">
        <v>281</v>
      </c>
      <c r="I93" s="27">
        <f>D93</f>
        <v>-95000</v>
      </c>
      <c r="L93" s="7"/>
    </row>
    <row r="94" spans="1:12" x14ac:dyDescent="0.3">
      <c r="A94" s="6" t="s">
        <v>9</v>
      </c>
      <c r="B94" s="3">
        <v>540</v>
      </c>
      <c r="C94" t="s">
        <v>12</v>
      </c>
      <c r="D94" s="4">
        <f>D92*0.141</f>
        <v>13394.999999999998</v>
      </c>
      <c r="F94" s="6" t="s">
        <v>9</v>
      </c>
      <c r="G94" t="s">
        <v>11</v>
      </c>
      <c r="H94">
        <v>540</v>
      </c>
      <c r="I94" s="4">
        <f>D94</f>
        <v>13394.999999999998</v>
      </c>
      <c r="L94" s="7"/>
    </row>
    <row r="95" spans="1:12" x14ac:dyDescent="0.3">
      <c r="A95" s="29" t="s">
        <v>19</v>
      </c>
      <c r="B95" s="30">
        <v>1986</v>
      </c>
      <c r="C95" s="8" t="s">
        <v>12</v>
      </c>
      <c r="D95" s="31">
        <f>D93*0.141</f>
        <v>-13394.999999999998</v>
      </c>
      <c r="E95" s="8"/>
      <c r="F95" s="29" t="s">
        <v>13</v>
      </c>
      <c r="G95" s="8" t="s">
        <v>17</v>
      </c>
      <c r="H95" s="8">
        <v>1986</v>
      </c>
      <c r="I95" s="31">
        <f>D95</f>
        <v>-13394.999999999998</v>
      </c>
      <c r="J95" s="8"/>
      <c r="K95" s="8"/>
      <c r="L95" s="9"/>
    </row>
    <row r="96" spans="1:12" x14ac:dyDescent="0.3">
      <c r="A96" s="10" t="s">
        <v>49</v>
      </c>
      <c r="B96" s="11"/>
      <c r="C96" s="12"/>
      <c r="D96" s="13">
        <f>SUM(D86:D95)</f>
        <v>0</v>
      </c>
      <c r="E96" s="12"/>
      <c r="F96" s="10" t="s">
        <v>49</v>
      </c>
      <c r="G96" s="12"/>
      <c r="H96" s="12"/>
      <c r="I96" s="13">
        <f>SUM(I86:I95)</f>
        <v>0</v>
      </c>
      <c r="J96" s="12"/>
      <c r="K96" s="12"/>
      <c r="L96" s="15"/>
    </row>
    <row r="97" spans="1:12" x14ac:dyDescent="0.3">
      <c r="D97" s="4"/>
      <c r="I97" s="4"/>
    </row>
    <row r="98" spans="1:12" s="2" customFormat="1" x14ac:dyDescent="0.3">
      <c r="A98" s="19" t="s">
        <v>50</v>
      </c>
      <c r="B98" s="20"/>
      <c r="C98" s="21"/>
      <c r="D98" s="35"/>
      <c r="E98" s="23"/>
      <c r="F98" s="21"/>
      <c r="G98" s="21"/>
      <c r="H98" s="21"/>
      <c r="I98" s="35"/>
      <c r="J98" s="21"/>
      <c r="K98" s="21"/>
      <c r="L98" s="23"/>
    </row>
    <row r="99" spans="1:12" s="2" customFormat="1" x14ac:dyDescent="0.3">
      <c r="A99" s="39" t="s">
        <v>1</v>
      </c>
      <c r="B99" s="40"/>
      <c r="C99" s="41"/>
      <c r="D99" s="41"/>
      <c r="E99" s="42"/>
      <c r="F99" s="41" t="s">
        <v>24</v>
      </c>
      <c r="G99" s="41"/>
      <c r="H99" s="41"/>
      <c r="I99" s="41"/>
      <c r="J99" s="41"/>
      <c r="K99" s="41"/>
      <c r="L99" s="42"/>
    </row>
    <row r="100" spans="1:12" x14ac:dyDescent="0.3">
      <c r="A100" s="6" t="s">
        <v>9</v>
      </c>
      <c r="B100" s="3">
        <v>293</v>
      </c>
      <c r="C100" t="s">
        <v>18</v>
      </c>
      <c r="D100" s="4">
        <f>-D91</f>
        <v>680000</v>
      </c>
      <c r="F100" s="6" t="s">
        <v>9</v>
      </c>
      <c r="G100" t="s">
        <v>15</v>
      </c>
      <c r="H100">
        <v>293</v>
      </c>
      <c r="I100" s="4">
        <f>D100</f>
        <v>680000</v>
      </c>
      <c r="L100" s="7"/>
    </row>
    <row r="101" spans="1:12" x14ac:dyDescent="0.3">
      <c r="A101" s="6" t="s">
        <v>13</v>
      </c>
      <c r="B101" s="3">
        <v>194</v>
      </c>
      <c r="C101" t="s">
        <v>25</v>
      </c>
      <c r="D101" s="4">
        <f>D91</f>
        <v>-680000</v>
      </c>
      <c r="F101" s="6" t="s">
        <v>13</v>
      </c>
      <c r="G101" t="s">
        <v>102</v>
      </c>
      <c r="H101">
        <v>194</v>
      </c>
      <c r="I101" s="4">
        <f>D101</f>
        <v>-680000</v>
      </c>
      <c r="L101" s="7"/>
    </row>
    <row r="102" spans="1:12" x14ac:dyDescent="0.3">
      <c r="A102" s="10" t="s">
        <v>51</v>
      </c>
      <c r="B102" s="11"/>
      <c r="C102" s="12"/>
      <c r="D102" s="13">
        <f>SUM(D100:D101)</f>
        <v>0</v>
      </c>
      <c r="E102" s="12"/>
      <c r="F102" s="10" t="s">
        <v>51</v>
      </c>
      <c r="G102" s="12"/>
      <c r="H102" s="12"/>
      <c r="I102" s="13">
        <f>SUM(I100:I101)</f>
        <v>0</v>
      </c>
      <c r="J102" s="12"/>
      <c r="K102" s="12"/>
      <c r="L102" s="15"/>
    </row>
    <row r="103" spans="1:12" x14ac:dyDescent="0.3">
      <c r="D103" s="4"/>
      <c r="I103" s="4"/>
    </row>
    <row r="104" spans="1:12" s="2" customFormat="1" x14ac:dyDescent="0.3">
      <c r="A104" s="16" t="s">
        <v>52</v>
      </c>
      <c r="B104" s="17"/>
      <c r="C104" s="14"/>
      <c r="D104" s="34"/>
      <c r="E104" s="14"/>
      <c r="F104" s="14"/>
      <c r="G104" s="14"/>
      <c r="H104" s="14"/>
      <c r="I104" s="14"/>
      <c r="J104" s="14"/>
      <c r="K104" s="14"/>
      <c r="L104" s="18"/>
    </row>
    <row r="105" spans="1:12" s="2" customFormat="1" x14ac:dyDescent="0.3">
      <c r="A105" s="16" t="s">
        <v>1</v>
      </c>
      <c r="B105" s="17"/>
      <c r="C105" s="14"/>
      <c r="D105" s="14"/>
      <c r="E105" s="14"/>
      <c r="F105" s="16" t="s">
        <v>2</v>
      </c>
      <c r="G105" s="14"/>
      <c r="H105" s="14"/>
      <c r="I105" s="14"/>
      <c r="J105" s="14"/>
      <c r="K105" s="14"/>
      <c r="L105" s="18"/>
    </row>
    <row r="106" spans="1:12" x14ac:dyDescent="0.3">
      <c r="A106" s="19" t="s">
        <v>3</v>
      </c>
      <c r="B106" s="20" t="s">
        <v>4</v>
      </c>
      <c r="C106" s="21" t="s">
        <v>5</v>
      </c>
      <c r="D106" s="22" t="s">
        <v>6</v>
      </c>
      <c r="E106" s="23"/>
      <c r="F106" s="21" t="s">
        <v>3</v>
      </c>
      <c r="G106" s="21" t="s">
        <v>7</v>
      </c>
      <c r="H106" s="22" t="s">
        <v>8</v>
      </c>
      <c r="I106" s="22" t="s">
        <v>6</v>
      </c>
      <c r="J106" s="21"/>
      <c r="K106" s="21"/>
      <c r="L106" s="23"/>
    </row>
    <row r="107" spans="1:12" x14ac:dyDescent="0.3">
      <c r="A107" s="6" t="s">
        <v>9</v>
      </c>
      <c r="B107" s="3">
        <v>500</v>
      </c>
      <c r="C107" t="s">
        <v>10</v>
      </c>
      <c r="D107" s="4">
        <v>1000000</v>
      </c>
      <c r="F107" s="6" t="s">
        <v>9</v>
      </c>
      <c r="G107" t="s">
        <v>11</v>
      </c>
      <c r="H107">
        <v>500</v>
      </c>
      <c r="I107" s="4">
        <f>D107</f>
        <v>1000000</v>
      </c>
      <c r="L107" s="7"/>
    </row>
    <row r="108" spans="1:12" x14ac:dyDescent="0.3">
      <c r="A108" s="6" t="s">
        <v>9</v>
      </c>
      <c r="B108" s="3">
        <v>540</v>
      </c>
      <c r="C108" t="s">
        <v>12</v>
      </c>
      <c r="D108" s="4">
        <f>D107*0.141</f>
        <v>141000</v>
      </c>
      <c r="F108" s="6" t="s">
        <v>9</v>
      </c>
      <c r="G108" t="s">
        <v>11</v>
      </c>
      <c r="H108">
        <v>540</v>
      </c>
      <c r="I108" s="4">
        <f>D108</f>
        <v>141000</v>
      </c>
      <c r="L108" s="7"/>
    </row>
    <row r="109" spans="1:12" x14ac:dyDescent="0.3">
      <c r="A109" s="6" t="s">
        <v>13</v>
      </c>
      <c r="B109" s="3">
        <v>260</v>
      </c>
      <c r="C109" t="s">
        <v>14</v>
      </c>
      <c r="D109" s="4">
        <f>-D107*0.3</f>
        <v>-300000</v>
      </c>
      <c r="F109" s="6" t="s">
        <v>13</v>
      </c>
      <c r="G109" t="s">
        <v>15</v>
      </c>
      <c r="H109">
        <v>260</v>
      </c>
      <c r="I109" s="4">
        <f>D109</f>
        <v>-300000</v>
      </c>
      <c r="L109" s="7"/>
    </row>
    <row r="110" spans="1:12" x14ac:dyDescent="0.3">
      <c r="A110" s="24" t="s">
        <v>13</v>
      </c>
      <c r="B110" s="25">
        <v>263</v>
      </c>
      <c r="C110" s="26" t="s">
        <v>16</v>
      </c>
      <c r="D110" s="27">
        <f>-D107*0.02</f>
        <v>-20000</v>
      </c>
      <c r="E110" s="26"/>
      <c r="F110" s="24" t="s">
        <v>13</v>
      </c>
      <c r="G110" s="26" t="s">
        <v>15</v>
      </c>
      <c r="H110" s="26">
        <v>263</v>
      </c>
      <c r="I110" s="27">
        <f t="shared" ref="I110:I111" si="6">D110</f>
        <v>-20000</v>
      </c>
      <c r="L110" s="7"/>
    </row>
    <row r="111" spans="1:12" x14ac:dyDescent="0.3">
      <c r="A111" s="6" t="s">
        <v>13</v>
      </c>
      <c r="B111" s="3">
        <v>1986</v>
      </c>
      <c r="C111" t="s">
        <v>12</v>
      </c>
      <c r="D111" s="4">
        <f>D108*-1</f>
        <v>-141000</v>
      </c>
      <c r="F111" s="6" t="s">
        <v>13</v>
      </c>
      <c r="G111" t="s">
        <v>17</v>
      </c>
      <c r="H111">
        <v>1986</v>
      </c>
      <c r="I111" s="4">
        <f t="shared" si="6"/>
        <v>-141000</v>
      </c>
      <c r="L111" s="7"/>
    </row>
    <row r="112" spans="1:12" x14ac:dyDescent="0.3">
      <c r="A112" s="6" t="s">
        <v>13</v>
      </c>
      <c r="B112" s="3">
        <v>293</v>
      </c>
      <c r="C112" t="s">
        <v>18</v>
      </c>
      <c r="D112" s="4">
        <f>(D107+D108+D109+D110+D111)*-1</f>
        <v>-680000</v>
      </c>
      <c r="F112" s="6" t="s">
        <v>19</v>
      </c>
      <c r="G112" t="s">
        <v>15</v>
      </c>
      <c r="H112">
        <v>293</v>
      </c>
      <c r="I112" s="4">
        <f>D112</f>
        <v>-680000</v>
      </c>
      <c r="L112" s="7"/>
    </row>
    <row r="113" spans="1:12" x14ac:dyDescent="0.3">
      <c r="A113" s="24" t="s">
        <v>9</v>
      </c>
      <c r="B113" s="25">
        <v>542</v>
      </c>
      <c r="C113" s="26" t="s">
        <v>20</v>
      </c>
      <c r="D113" s="27">
        <f>D107*0.095</f>
        <v>95000</v>
      </c>
      <c r="E113" s="26"/>
      <c r="F113" s="24" t="s">
        <v>9</v>
      </c>
      <c r="G113" s="26" t="s">
        <v>11</v>
      </c>
      <c r="H113" s="26">
        <v>542</v>
      </c>
      <c r="I113" s="27">
        <f>D113</f>
        <v>95000</v>
      </c>
      <c r="L113" s="7"/>
    </row>
    <row r="114" spans="1:12" x14ac:dyDescent="0.3">
      <c r="A114" s="24" t="s">
        <v>13</v>
      </c>
      <c r="B114" s="25">
        <v>281</v>
      </c>
      <c r="C114" s="26" t="s">
        <v>21</v>
      </c>
      <c r="D114" s="27">
        <f>D113*-1</f>
        <v>-95000</v>
      </c>
      <c r="E114" s="26"/>
      <c r="F114" s="24" t="s">
        <v>13</v>
      </c>
      <c r="G114" s="26" t="s">
        <v>15</v>
      </c>
      <c r="H114" s="26">
        <v>281</v>
      </c>
      <c r="I114" s="27">
        <f>D114</f>
        <v>-95000</v>
      </c>
      <c r="L114" s="7"/>
    </row>
    <row r="115" spans="1:12" x14ac:dyDescent="0.3">
      <c r="A115" s="6" t="s">
        <v>9</v>
      </c>
      <c r="B115" s="3">
        <v>540</v>
      </c>
      <c r="C115" t="s">
        <v>12</v>
      </c>
      <c r="D115" s="4">
        <f>D113*0.141</f>
        <v>13394.999999999998</v>
      </c>
      <c r="F115" s="6" t="s">
        <v>9</v>
      </c>
      <c r="G115" t="s">
        <v>11</v>
      </c>
      <c r="H115">
        <v>540</v>
      </c>
      <c r="I115" s="4">
        <f>D115</f>
        <v>13394.999999999998</v>
      </c>
      <c r="L115" s="7"/>
    </row>
    <row r="116" spans="1:12" x14ac:dyDescent="0.3">
      <c r="A116" s="6" t="s">
        <v>19</v>
      </c>
      <c r="B116" s="3">
        <v>1986</v>
      </c>
      <c r="C116" t="s">
        <v>12</v>
      </c>
      <c r="D116" s="4">
        <f>D114*0.141</f>
        <v>-13394.999999999998</v>
      </c>
      <c r="F116" s="6" t="s">
        <v>13</v>
      </c>
      <c r="G116" t="s">
        <v>17</v>
      </c>
      <c r="H116">
        <v>1986</v>
      </c>
      <c r="I116" s="4">
        <f>D116</f>
        <v>-13394.999999999998</v>
      </c>
      <c r="L116" s="7"/>
    </row>
    <row r="117" spans="1:12" x14ac:dyDescent="0.3">
      <c r="A117" s="10" t="s">
        <v>53</v>
      </c>
      <c r="B117" s="11"/>
      <c r="C117" s="12"/>
      <c r="D117" s="13">
        <f>SUM(D107:D116)</f>
        <v>0</v>
      </c>
      <c r="E117" s="12"/>
      <c r="F117" s="10" t="s">
        <v>53</v>
      </c>
      <c r="G117" s="12"/>
      <c r="H117" s="12"/>
      <c r="I117" s="13">
        <f>SUM(I107:I116)</f>
        <v>0</v>
      </c>
      <c r="J117" s="12"/>
      <c r="K117" s="12"/>
      <c r="L117" s="15"/>
    </row>
    <row r="118" spans="1:12" x14ac:dyDescent="0.3">
      <c r="D118" s="4"/>
      <c r="I118" s="4"/>
    </row>
    <row r="119" spans="1:12" s="2" customFormat="1" x14ac:dyDescent="0.3">
      <c r="A119" s="19" t="s">
        <v>54</v>
      </c>
      <c r="B119" s="20"/>
      <c r="C119" s="21"/>
      <c r="D119" s="35"/>
      <c r="E119" s="23"/>
      <c r="F119" s="21"/>
      <c r="G119" s="21"/>
      <c r="H119" s="21"/>
      <c r="I119" s="35"/>
      <c r="J119" s="21"/>
      <c r="K119" s="21"/>
      <c r="L119" s="23"/>
    </row>
    <row r="120" spans="1:12" s="2" customFormat="1" x14ac:dyDescent="0.3">
      <c r="A120" s="39" t="s">
        <v>1</v>
      </c>
      <c r="B120" s="40"/>
      <c r="C120" s="41"/>
      <c r="D120" s="41"/>
      <c r="E120" s="42"/>
      <c r="F120" s="41" t="s">
        <v>24</v>
      </c>
      <c r="G120" s="41"/>
      <c r="H120" s="41"/>
      <c r="I120" s="41"/>
      <c r="J120" s="41"/>
      <c r="K120" s="41"/>
      <c r="L120" s="42"/>
    </row>
    <row r="121" spans="1:12" x14ac:dyDescent="0.3">
      <c r="A121" s="6" t="s">
        <v>9</v>
      </c>
      <c r="B121" s="3">
        <v>293</v>
      </c>
      <c r="C121" t="s">
        <v>18</v>
      </c>
      <c r="D121" s="4">
        <f>-D112</f>
        <v>680000</v>
      </c>
      <c r="E121" s="7"/>
      <c r="F121" s="6" t="s">
        <v>9</v>
      </c>
      <c r="G121" t="s">
        <v>15</v>
      </c>
      <c r="H121">
        <v>293</v>
      </c>
      <c r="I121" s="4">
        <f>D121</f>
        <v>680000</v>
      </c>
      <c r="L121" s="7"/>
    </row>
    <row r="122" spans="1:12" x14ac:dyDescent="0.3">
      <c r="A122" s="29" t="s">
        <v>13</v>
      </c>
      <c r="B122" s="30">
        <v>194</v>
      </c>
      <c r="C122" s="8" t="s">
        <v>25</v>
      </c>
      <c r="D122" s="31">
        <f>D112</f>
        <v>-680000</v>
      </c>
      <c r="E122" s="9"/>
      <c r="F122" s="29" t="s">
        <v>13</v>
      </c>
      <c r="G122" s="8" t="s">
        <v>102</v>
      </c>
      <c r="H122" s="8">
        <v>194</v>
      </c>
      <c r="I122" s="31">
        <f>D122</f>
        <v>-680000</v>
      </c>
      <c r="J122" s="8"/>
      <c r="K122" s="8"/>
      <c r="L122" s="9"/>
    </row>
    <row r="123" spans="1:12" x14ac:dyDescent="0.3">
      <c r="A123" s="10" t="s">
        <v>55</v>
      </c>
      <c r="B123" s="11"/>
      <c r="C123" s="12"/>
      <c r="D123" s="13">
        <f>SUM(D121:D122)</f>
        <v>0</v>
      </c>
      <c r="E123" s="12"/>
      <c r="F123" s="10" t="s">
        <v>55</v>
      </c>
      <c r="G123" s="12"/>
      <c r="H123" s="12"/>
      <c r="I123" s="13">
        <f>SUM(I121:I122)</f>
        <v>0</v>
      </c>
      <c r="J123" s="12"/>
      <c r="K123" s="12"/>
      <c r="L123" s="15"/>
    </row>
    <row r="124" spans="1:12" x14ac:dyDescent="0.3">
      <c r="A124" s="6"/>
      <c r="D124" s="4"/>
      <c r="I124" s="4"/>
    </row>
    <row r="125" spans="1:12" x14ac:dyDescent="0.3">
      <c r="A125" s="32" t="s">
        <v>56</v>
      </c>
      <c r="B125" s="43"/>
      <c r="C125" s="44"/>
      <c r="D125" s="45"/>
      <c r="E125" s="44"/>
      <c r="F125" s="44"/>
      <c r="G125" s="44"/>
      <c r="H125" s="44"/>
      <c r="I125" s="45"/>
      <c r="J125" s="44"/>
      <c r="K125" s="44"/>
      <c r="L125" s="46"/>
    </row>
    <row r="126" spans="1:12" x14ac:dyDescent="0.3">
      <c r="A126" s="51" t="s">
        <v>57</v>
      </c>
      <c r="B126" s="52"/>
      <c r="C126" s="53"/>
      <c r="D126" s="54"/>
      <c r="E126" s="53"/>
      <c r="F126" s="53"/>
      <c r="G126" s="53"/>
      <c r="H126" s="53"/>
      <c r="I126" s="54"/>
      <c r="J126" s="53"/>
      <c r="L126" s="7"/>
    </row>
    <row r="127" spans="1:12" x14ac:dyDescent="0.3">
      <c r="A127" s="16" t="s">
        <v>34</v>
      </c>
      <c r="B127" s="17"/>
      <c r="C127" s="14"/>
      <c r="D127" s="14"/>
      <c r="E127" s="14"/>
      <c r="F127" s="16" t="s">
        <v>35</v>
      </c>
      <c r="G127" s="14"/>
      <c r="H127" s="14"/>
      <c r="I127" s="14"/>
      <c r="J127" s="14"/>
      <c r="K127" s="14"/>
      <c r="L127" s="18"/>
    </row>
    <row r="128" spans="1:12" x14ac:dyDescent="0.3">
      <c r="A128" s="19" t="s">
        <v>3</v>
      </c>
      <c r="B128" s="20" t="s">
        <v>4</v>
      </c>
      <c r="C128" s="21" t="s">
        <v>5</v>
      </c>
      <c r="D128" s="22" t="s">
        <v>6</v>
      </c>
      <c r="E128" s="23"/>
      <c r="F128" s="19" t="s">
        <v>3</v>
      </c>
      <c r="G128" s="21" t="s">
        <v>7</v>
      </c>
      <c r="H128" s="22" t="s">
        <v>8</v>
      </c>
      <c r="I128" s="22" t="s">
        <v>6</v>
      </c>
      <c r="J128" s="21"/>
      <c r="K128" s="21"/>
      <c r="L128" s="23"/>
    </row>
    <row r="129" spans="1:12" x14ac:dyDescent="0.3">
      <c r="A129" s="24" t="s">
        <v>9</v>
      </c>
      <c r="B129" s="25">
        <v>263</v>
      </c>
      <c r="C129" s="26" t="s">
        <v>16</v>
      </c>
      <c r="D129" s="27">
        <v>40000</v>
      </c>
      <c r="E129" s="28"/>
      <c r="F129" s="36"/>
      <c r="G129" s="37"/>
      <c r="H129" s="37"/>
      <c r="I129" s="37"/>
      <c r="L129" s="7"/>
    </row>
    <row r="130" spans="1:12" x14ac:dyDescent="0.3">
      <c r="A130" s="24" t="s">
        <v>9</v>
      </c>
      <c r="B130" s="25">
        <v>281</v>
      </c>
      <c r="C130" s="26" t="s">
        <v>21</v>
      </c>
      <c r="D130" s="27">
        <v>190000</v>
      </c>
      <c r="E130" s="28"/>
      <c r="F130" s="36"/>
      <c r="G130" s="37"/>
      <c r="H130" s="37"/>
      <c r="I130" s="37"/>
      <c r="L130" s="7"/>
    </row>
    <row r="131" spans="1:12" x14ac:dyDescent="0.3">
      <c r="A131" s="24" t="s">
        <v>9</v>
      </c>
      <c r="B131" s="25">
        <v>282</v>
      </c>
      <c r="C131" s="26" t="s">
        <v>36</v>
      </c>
      <c r="D131" s="27">
        <v>15000</v>
      </c>
      <c r="E131" s="28"/>
      <c r="F131" s="36"/>
      <c r="G131" s="37"/>
      <c r="H131" s="37"/>
      <c r="I131" s="37"/>
      <c r="L131" s="7"/>
    </row>
    <row r="132" spans="1:12" x14ac:dyDescent="0.3">
      <c r="A132" s="6" t="s">
        <v>19</v>
      </c>
      <c r="B132" s="3">
        <v>240</v>
      </c>
      <c r="C132" t="s">
        <v>37</v>
      </c>
      <c r="D132" s="4">
        <v>-245000</v>
      </c>
      <c r="E132" s="7"/>
      <c r="F132" s="36"/>
      <c r="G132" s="37"/>
      <c r="H132" s="37"/>
      <c r="I132" s="37"/>
      <c r="L132" s="7"/>
    </row>
    <row r="133" spans="1:12" s="2" customFormat="1" x14ac:dyDescent="0.3">
      <c r="A133" s="10" t="s">
        <v>58</v>
      </c>
      <c r="B133" s="11"/>
      <c r="C133" s="12"/>
      <c r="D133" s="13">
        <f>SUM(D129:D132)</f>
        <v>0</v>
      </c>
      <c r="E133" s="15"/>
      <c r="F133" s="10"/>
      <c r="G133" s="11"/>
      <c r="H133" s="12"/>
      <c r="I133" s="13"/>
      <c r="J133" s="12"/>
      <c r="K133" s="12"/>
      <c r="L133" s="15"/>
    </row>
    <row r="134" spans="1:12" s="2" customFormat="1" x14ac:dyDescent="0.3">
      <c r="A134" s="6"/>
      <c r="B134" s="3"/>
      <c r="C134"/>
      <c r="D134" s="4"/>
      <c r="E134"/>
      <c r="F134"/>
      <c r="G134" s="3"/>
      <c r="H134"/>
      <c r="I134" s="4"/>
      <c r="J134"/>
      <c r="K134"/>
      <c r="L134" s="7"/>
    </row>
    <row r="135" spans="1:12" x14ac:dyDescent="0.3">
      <c r="A135" s="32" t="s">
        <v>111</v>
      </c>
      <c r="B135" s="43"/>
      <c r="C135" s="44"/>
      <c r="D135" s="45"/>
      <c r="E135" s="44"/>
      <c r="F135" s="44"/>
      <c r="G135" s="44"/>
      <c r="H135" s="44"/>
      <c r="I135" s="45"/>
      <c r="J135" s="44"/>
      <c r="K135" s="44"/>
      <c r="L135" s="46"/>
    </row>
    <row r="136" spans="1:12" x14ac:dyDescent="0.3">
      <c r="A136" s="16" t="s">
        <v>34</v>
      </c>
      <c r="B136" s="17"/>
      <c r="C136" s="14"/>
      <c r="D136" s="14"/>
      <c r="E136" s="14"/>
      <c r="F136" s="16" t="s">
        <v>35</v>
      </c>
      <c r="G136" s="14"/>
      <c r="H136" s="14"/>
      <c r="I136" s="14"/>
      <c r="J136" s="14"/>
      <c r="K136" s="14"/>
      <c r="L136" s="18"/>
    </row>
    <row r="137" spans="1:12" x14ac:dyDescent="0.3">
      <c r="A137" s="19" t="s">
        <v>3</v>
      </c>
      <c r="B137" s="20" t="s">
        <v>4</v>
      </c>
      <c r="C137" s="21" t="s">
        <v>5</v>
      </c>
      <c r="D137" s="22" t="s">
        <v>6</v>
      </c>
      <c r="E137" s="23"/>
      <c r="F137" s="19" t="s">
        <v>3</v>
      </c>
      <c r="G137" s="21" t="s">
        <v>7</v>
      </c>
      <c r="H137" s="22" t="s">
        <v>8</v>
      </c>
      <c r="I137" s="22" t="s">
        <v>6</v>
      </c>
      <c r="J137" s="21"/>
      <c r="K137" s="21"/>
      <c r="L137" s="23"/>
    </row>
    <row r="138" spans="1:12" x14ac:dyDescent="0.3">
      <c r="A138" s="24" t="s">
        <v>9</v>
      </c>
      <c r="B138" s="25">
        <v>282</v>
      </c>
      <c r="C138" s="26" t="s">
        <v>36</v>
      </c>
      <c r="D138" s="27">
        <v>120000</v>
      </c>
      <c r="E138" s="26"/>
      <c r="F138" s="36"/>
      <c r="G138" s="37"/>
      <c r="H138" s="37"/>
      <c r="I138" s="37"/>
      <c r="L138" s="7"/>
    </row>
    <row r="139" spans="1:12" x14ac:dyDescent="0.3">
      <c r="A139" s="6" t="s">
        <v>19</v>
      </c>
      <c r="B139" s="3">
        <v>240</v>
      </c>
      <c r="C139" t="s">
        <v>37</v>
      </c>
      <c r="D139" s="4">
        <v>-120000</v>
      </c>
      <c r="F139" s="36"/>
      <c r="G139" s="37"/>
      <c r="H139" s="37"/>
      <c r="I139" s="37"/>
      <c r="L139" s="7"/>
    </row>
    <row r="140" spans="1:12" s="2" customFormat="1" x14ac:dyDescent="0.3">
      <c r="A140" s="10" t="s">
        <v>101</v>
      </c>
      <c r="B140" s="11"/>
      <c r="C140" s="12"/>
      <c r="D140" s="13">
        <f>SUM(D138:D139)</f>
        <v>0</v>
      </c>
      <c r="E140" s="15"/>
      <c r="F140" s="10"/>
      <c r="G140" s="11"/>
      <c r="H140" s="12"/>
      <c r="I140" s="13"/>
      <c r="J140" s="12"/>
      <c r="K140" s="12"/>
      <c r="L140" s="15"/>
    </row>
    <row r="141" spans="1:12" s="2" customFormat="1" x14ac:dyDescent="0.3">
      <c r="A141" s="6"/>
      <c r="B141" s="3"/>
      <c r="C141"/>
      <c r="D141" s="4"/>
      <c r="E141"/>
      <c r="F141"/>
      <c r="G141" s="3"/>
      <c r="H141"/>
      <c r="I141" s="4"/>
      <c r="J141"/>
      <c r="K141"/>
      <c r="L141" s="7"/>
    </row>
    <row r="142" spans="1:12" s="2" customFormat="1" x14ac:dyDescent="0.3">
      <c r="A142" s="6" t="s">
        <v>60</v>
      </c>
      <c r="B142" s="3"/>
      <c r="C142"/>
      <c r="D142" s="4"/>
      <c r="E142"/>
      <c r="F142"/>
      <c r="G142"/>
      <c r="H142"/>
      <c r="I142" s="4"/>
      <c r="J142"/>
      <c r="K142"/>
      <c r="L142" s="7"/>
    </row>
    <row r="143" spans="1:12" x14ac:dyDescent="0.3">
      <c r="A143" s="19" t="s">
        <v>61</v>
      </c>
      <c r="B143" s="20"/>
      <c r="C143" s="21"/>
      <c r="D143" s="35"/>
      <c r="E143" s="21"/>
      <c r="F143" s="21"/>
      <c r="G143" s="21"/>
      <c r="H143" s="21"/>
      <c r="I143" s="35"/>
      <c r="J143" s="21"/>
      <c r="K143" s="21"/>
      <c r="L143" s="23"/>
    </row>
    <row r="144" spans="1:12" x14ac:dyDescent="0.3">
      <c r="A144" s="16" t="s">
        <v>1</v>
      </c>
      <c r="B144" s="17"/>
      <c r="C144" s="14"/>
      <c r="D144" s="14"/>
      <c r="E144" s="14"/>
      <c r="F144" s="16" t="s">
        <v>35</v>
      </c>
      <c r="G144" s="14"/>
      <c r="H144" s="14"/>
      <c r="I144" s="14"/>
      <c r="J144" s="14"/>
      <c r="K144" s="14"/>
      <c r="L144" s="18"/>
    </row>
    <row r="145" spans="1:14" x14ac:dyDescent="0.3">
      <c r="A145" s="19" t="s">
        <v>3</v>
      </c>
      <c r="B145" s="20" t="s">
        <v>4</v>
      </c>
      <c r="C145" s="21" t="s">
        <v>5</v>
      </c>
      <c r="D145" s="22" t="s">
        <v>6</v>
      </c>
      <c r="E145" s="23"/>
      <c r="F145" s="19" t="s">
        <v>3</v>
      </c>
      <c r="G145" s="21" t="s">
        <v>7</v>
      </c>
      <c r="H145" s="22" t="s">
        <v>8</v>
      </c>
      <c r="I145" s="22" t="s">
        <v>6</v>
      </c>
      <c r="J145" s="21"/>
      <c r="K145" s="21"/>
      <c r="L145" s="23"/>
      <c r="N145" s="4"/>
    </row>
    <row r="146" spans="1:14" x14ac:dyDescent="0.3">
      <c r="A146" s="24" t="s">
        <v>13</v>
      </c>
      <c r="B146" s="25">
        <v>282</v>
      </c>
      <c r="C146" s="26" t="s">
        <v>36</v>
      </c>
      <c r="D146" s="27">
        <v>-15000</v>
      </c>
      <c r="E146" s="28"/>
      <c r="F146" s="24" t="s">
        <v>13</v>
      </c>
      <c r="G146" s="26" t="s">
        <v>15</v>
      </c>
      <c r="H146" s="26">
        <f>B146</f>
        <v>282</v>
      </c>
      <c r="I146" s="27">
        <f t="shared" ref="I146" si="7">D146</f>
        <v>-15000</v>
      </c>
      <c r="L146" s="7"/>
      <c r="N146" s="4"/>
    </row>
    <row r="147" spans="1:14" x14ac:dyDescent="0.3">
      <c r="A147" s="24" t="s">
        <v>9</v>
      </c>
      <c r="B147" s="25">
        <v>542</v>
      </c>
      <c r="C147" s="26" t="s">
        <v>20</v>
      </c>
      <c r="D147" s="27">
        <v>15000</v>
      </c>
      <c r="E147" s="28"/>
      <c r="F147" s="24" t="s">
        <v>9</v>
      </c>
      <c r="G147" s="26" t="s">
        <v>11</v>
      </c>
      <c r="H147" s="26">
        <f>B147</f>
        <v>542</v>
      </c>
      <c r="I147" s="27">
        <f t="shared" ref="I147:I149" si="8">D147</f>
        <v>15000</v>
      </c>
      <c r="K147" s="2"/>
      <c r="L147" s="33"/>
      <c r="N147" s="4"/>
    </row>
    <row r="148" spans="1:14" x14ac:dyDescent="0.3">
      <c r="A148" s="6" t="s">
        <v>13</v>
      </c>
      <c r="B148" s="3">
        <v>1986</v>
      </c>
      <c r="C148" t="s">
        <v>41</v>
      </c>
      <c r="D148" s="4">
        <f>D147*0.141*-1</f>
        <v>-2115</v>
      </c>
      <c r="F148" s="6" t="s">
        <v>13</v>
      </c>
      <c r="G148" s="3" t="s">
        <v>17</v>
      </c>
      <c r="H148">
        <v>1986</v>
      </c>
      <c r="I148" s="4">
        <f t="shared" si="8"/>
        <v>-2115</v>
      </c>
      <c r="L148" s="7"/>
    </row>
    <row r="149" spans="1:14" x14ac:dyDescent="0.3">
      <c r="A149" s="6" t="s">
        <v>9</v>
      </c>
      <c r="B149" s="3">
        <v>540</v>
      </c>
      <c r="C149" t="s">
        <v>41</v>
      </c>
      <c r="D149" s="4">
        <f>D148*-1</f>
        <v>2115</v>
      </c>
      <c r="F149" s="6" t="s">
        <v>9</v>
      </c>
      <c r="G149" s="3" t="s">
        <v>11</v>
      </c>
      <c r="H149">
        <v>540</v>
      </c>
      <c r="I149" s="4">
        <f t="shared" si="8"/>
        <v>2115</v>
      </c>
      <c r="L149" s="7"/>
    </row>
    <row r="150" spans="1:14" x14ac:dyDescent="0.3">
      <c r="A150" s="10" t="s">
        <v>42</v>
      </c>
      <c r="B150" s="11"/>
      <c r="C150" s="12"/>
      <c r="D150" s="13">
        <f>SUM(D146:D149)</f>
        <v>0</v>
      </c>
      <c r="E150" s="15"/>
      <c r="F150" s="12" t="s">
        <v>42</v>
      </c>
      <c r="G150" s="12"/>
      <c r="H150" s="12"/>
      <c r="I150" s="13">
        <f>SUM(I146:I149)</f>
        <v>0</v>
      </c>
      <c r="J150" s="12"/>
      <c r="K150" s="12"/>
      <c r="L150" s="15"/>
    </row>
    <row r="151" spans="1:14" x14ac:dyDescent="0.3">
      <c r="A151" s="6"/>
      <c r="D151" s="4"/>
      <c r="E151" s="7"/>
      <c r="I151" s="4"/>
      <c r="L151" s="7"/>
    </row>
    <row r="152" spans="1:14" s="2" customFormat="1" x14ac:dyDescent="0.3">
      <c r="A152" s="6" t="s">
        <v>104</v>
      </c>
      <c r="B152" s="3"/>
      <c r="C152"/>
      <c r="D152" s="4"/>
      <c r="E152"/>
      <c r="F152"/>
      <c r="G152"/>
      <c r="H152"/>
      <c r="I152" s="4"/>
      <c r="J152"/>
      <c r="K152"/>
      <c r="L152" s="7"/>
    </row>
    <row r="153" spans="1:14" x14ac:dyDescent="0.3">
      <c r="A153" s="19" t="s">
        <v>63</v>
      </c>
      <c r="B153" s="20"/>
      <c r="C153" s="21"/>
      <c r="D153" s="35"/>
      <c r="E153" s="21"/>
      <c r="F153" s="21"/>
      <c r="G153" s="21"/>
      <c r="H153" s="21"/>
      <c r="I153" s="35"/>
      <c r="J153" s="21"/>
      <c r="K153" s="21"/>
      <c r="L153" s="23"/>
    </row>
    <row r="154" spans="1:14" x14ac:dyDescent="0.3">
      <c r="A154" s="16" t="s">
        <v>1</v>
      </c>
      <c r="B154" s="17"/>
      <c r="C154" s="14"/>
      <c r="D154" s="14"/>
      <c r="E154" s="14"/>
      <c r="F154" s="16" t="s">
        <v>35</v>
      </c>
      <c r="G154" s="14"/>
      <c r="H154" s="14"/>
      <c r="I154" s="14"/>
      <c r="J154" s="14"/>
      <c r="K154" s="14"/>
      <c r="L154" s="18"/>
    </row>
    <row r="155" spans="1:14" x14ac:dyDescent="0.3">
      <c r="A155" s="19" t="s">
        <v>3</v>
      </c>
      <c r="B155" s="20" t="s">
        <v>4</v>
      </c>
      <c r="C155" s="21" t="s">
        <v>5</v>
      </c>
      <c r="D155" s="22" t="s">
        <v>6</v>
      </c>
      <c r="E155" s="23"/>
      <c r="F155" s="19" t="s">
        <v>3</v>
      </c>
      <c r="G155" s="21" t="s">
        <v>7</v>
      </c>
      <c r="H155" s="22" t="s">
        <v>8</v>
      </c>
      <c r="I155" s="22" t="s">
        <v>6</v>
      </c>
      <c r="J155" s="21"/>
      <c r="K155" s="21"/>
      <c r="L155" s="23"/>
      <c r="N155" s="4"/>
    </row>
    <row r="156" spans="1:14" x14ac:dyDescent="0.3">
      <c r="A156" s="24" t="s">
        <v>13</v>
      </c>
      <c r="B156" s="25">
        <v>282</v>
      </c>
      <c r="C156" s="26" t="s">
        <v>36</v>
      </c>
      <c r="D156" s="27">
        <v>-120000</v>
      </c>
      <c r="E156" s="28"/>
      <c r="F156" s="24" t="s">
        <v>13</v>
      </c>
      <c r="G156" s="26" t="s">
        <v>15</v>
      </c>
      <c r="H156" s="26">
        <f>B156</f>
        <v>282</v>
      </c>
      <c r="I156" s="27">
        <f t="shared" ref="I156:I159" si="9">D156</f>
        <v>-120000</v>
      </c>
      <c r="L156" s="7"/>
      <c r="N156" s="4"/>
    </row>
    <row r="157" spans="1:14" x14ac:dyDescent="0.3">
      <c r="A157" s="24" t="s">
        <v>9</v>
      </c>
      <c r="B157" s="25">
        <v>542</v>
      </c>
      <c r="C157" s="26" t="s">
        <v>20</v>
      </c>
      <c r="D157" s="27">
        <v>120000</v>
      </c>
      <c r="E157" s="28"/>
      <c r="F157" s="24" t="s">
        <v>9</v>
      </c>
      <c r="G157" s="26" t="s">
        <v>11</v>
      </c>
      <c r="H157" s="26">
        <f>B157</f>
        <v>542</v>
      </c>
      <c r="I157" s="27">
        <f t="shared" si="9"/>
        <v>120000</v>
      </c>
      <c r="K157" s="2"/>
      <c r="L157" s="33"/>
      <c r="N157" s="4"/>
    </row>
    <row r="158" spans="1:14" x14ac:dyDescent="0.3">
      <c r="A158" s="6" t="s">
        <v>13</v>
      </c>
      <c r="B158" s="3">
        <v>1986</v>
      </c>
      <c r="C158" t="s">
        <v>41</v>
      </c>
      <c r="D158" s="4">
        <f>D157*0.141*-1</f>
        <v>-16920</v>
      </c>
      <c r="F158" s="6" t="s">
        <v>13</v>
      </c>
      <c r="G158" s="3" t="s">
        <v>17</v>
      </c>
      <c r="H158">
        <v>1986</v>
      </c>
      <c r="I158" s="4">
        <f t="shared" si="9"/>
        <v>-16920</v>
      </c>
      <c r="L158" s="7"/>
    </row>
    <row r="159" spans="1:14" x14ac:dyDescent="0.3">
      <c r="A159" s="6" t="s">
        <v>9</v>
      </c>
      <c r="B159" s="3">
        <v>540</v>
      </c>
      <c r="C159" t="s">
        <v>41</v>
      </c>
      <c r="D159" s="4">
        <f>D158*-1</f>
        <v>16920</v>
      </c>
      <c r="F159" s="6" t="s">
        <v>9</v>
      </c>
      <c r="G159" s="3" t="s">
        <v>11</v>
      </c>
      <c r="H159">
        <v>540</v>
      </c>
      <c r="I159" s="4">
        <f t="shared" si="9"/>
        <v>16920</v>
      </c>
      <c r="L159" s="7"/>
    </row>
    <row r="160" spans="1:14" x14ac:dyDescent="0.3">
      <c r="A160" s="10" t="s">
        <v>42</v>
      </c>
      <c r="B160" s="11"/>
      <c r="C160" s="12"/>
      <c r="D160" s="13">
        <f>SUM(D156:D159)</f>
        <v>0</v>
      </c>
      <c r="E160" s="15"/>
      <c r="F160" s="12" t="s">
        <v>42</v>
      </c>
      <c r="G160" s="12"/>
      <c r="H160" s="12"/>
      <c r="I160" s="13">
        <f>SUM(I156:I159)</f>
        <v>0</v>
      </c>
      <c r="J160" s="12"/>
      <c r="K160" s="12"/>
      <c r="L160" s="15"/>
    </row>
    <row r="161" spans="1:14" x14ac:dyDescent="0.3">
      <c r="D161" s="4"/>
      <c r="I161" s="4"/>
    </row>
    <row r="162" spans="1:14" s="66" customFormat="1" x14ac:dyDescent="0.3">
      <c r="A162" s="68" t="s">
        <v>103</v>
      </c>
      <c r="B162" s="67"/>
    </row>
    <row r="163" spans="1:14" s="66" customFormat="1" x14ac:dyDescent="0.3">
      <c r="B163" s="67"/>
    </row>
    <row r="164" spans="1:14" x14ac:dyDescent="0.3">
      <c r="A164" s="6" t="s">
        <v>112</v>
      </c>
      <c r="B164" s="6"/>
      <c r="C164" s="6"/>
      <c r="D164" s="4"/>
      <c r="I164" s="4"/>
      <c r="L164" s="7"/>
    </row>
    <row r="165" spans="1:14" x14ac:dyDescent="0.3">
      <c r="A165" s="6"/>
      <c r="D165" s="4"/>
      <c r="I165" s="4"/>
      <c r="L165" s="7"/>
    </row>
    <row r="166" spans="1:14" x14ac:dyDescent="0.3">
      <c r="A166" s="16" t="s">
        <v>1</v>
      </c>
      <c r="B166" s="17"/>
      <c r="C166" s="14"/>
      <c r="D166" s="14"/>
      <c r="E166" s="14"/>
      <c r="F166" s="16" t="s">
        <v>24</v>
      </c>
      <c r="G166" s="14"/>
      <c r="H166" s="14"/>
      <c r="I166" s="14"/>
      <c r="J166" s="14"/>
      <c r="K166" s="14"/>
      <c r="L166" s="18"/>
      <c r="N166" s="4"/>
    </row>
    <row r="167" spans="1:14" x14ac:dyDescent="0.3">
      <c r="A167" s="19" t="s">
        <v>3</v>
      </c>
      <c r="B167" s="20" t="s">
        <v>4</v>
      </c>
      <c r="C167" s="21" t="s">
        <v>5</v>
      </c>
      <c r="D167" s="22" t="s">
        <v>6</v>
      </c>
      <c r="E167" s="23"/>
      <c r="F167" s="19" t="s">
        <v>3</v>
      </c>
      <c r="G167" s="21" t="s">
        <v>7</v>
      </c>
      <c r="H167" s="22" t="s">
        <v>8</v>
      </c>
      <c r="I167" s="22" t="s">
        <v>6</v>
      </c>
      <c r="J167" s="21"/>
      <c r="K167" s="21"/>
      <c r="L167" s="23"/>
    </row>
    <row r="168" spans="1:14" x14ac:dyDescent="0.3">
      <c r="A168" s="69" t="s">
        <v>9</v>
      </c>
      <c r="B168" s="70">
        <v>263</v>
      </c>
      <c r="C168" s="70" t="s">
        <v>16</v>
      </c>
      <c r="D168" s="70">
        <v>40000</v>
      </c>
      <c r="F168" s="24" t="s">
        <v>9</v>
      </c>
      <c r="G168" s="26" t="s">
        <v>15</v>
      </c>
      <c r="H168" s="26">
        <v>263</v>
      </c>
      <c r="I168" s="27">
        <f t="shared" ref="I168:I169" si="10">D168</f>
        <v>40000</v>
      </c>
      <c r="J168" s="2"/>
      <c r="K168" s="2"/>
      <c r="L168" s="33"/>
    </row>
    <row r="169" spans="1:14" x14ac:dyDescent="0.3">
      <c r="A169" s="69" t="s">
        <v>9</v>
      </c>
      <c r="B169" s="70">
        <v>281</v>
      </c>
      <c r="C169" s="70" t="s">
        <v>21</v>
      </c>
      <c r="D169" s="70">
        <v>190000</v>
      </c>
      <c r="F169" s="24" t="s">
        <v>45</v>
      </c>
      <c r="G169" s="26" t="s">
        <v>15</v>
      </c>
      <c r="H169" s="26">
        <v>281</v>
      </c>
      <c r="I169" s="27">
        <f t="shared" si="10"/>
        <v>190000</v>
      </c>
      <c r="J169" s="2"/>
      <c r="K169" s="2"/>
      <c r="L169" s="33"/>
    </row>
    <row r="170" spans="1:14" x14ac:dyDescent="0.3">
      <c r="A170" s="69" t="s">
        <v>9</v>
      </c>
      <c r="B170" s="70">
        <v>282</v>
      </c>
      <c r="C170" s="70" t="s">
        <v>36</v>
      </c>
      <c r="D170" s="70">
        <v>135000</v>
      </c>
      <c r="F170" s="24" t="s">
        <v>9</v>
      </c>
      <c r="G170" s="26" t="s">
        <v>15</v>
      </c>
      <c r="H170" s="26">
        <v>282</v>
      </c>
      <c r="I170" s="27">
        <f>D170</f>
        <v>135000</v>
      </c>
      <c r="L170" s="7"/>
    </row>
    <row r="171" spans="1:14" x14ac:dyDescent="0.3">
      <c r="A171" s="69" t="s">
        <v>19</v>
      </c>
      <c r="B171" s="70">
        <v>240</v>
      </c>
      <c r="C171" s="70" t="s">
        <v>37</v>
      </c>
      <c r="D171" s="70">
        <v>-365000</v>
      </c>
      <c r="F171" s="36"/>
      <c r="G171" s="37"/>
      <c r="H171" s="37"/>
      <c r="I171" s="38"/>
      <c r="L171" s="7"/>
      <c r="M171" s="6"/>
    </row>
    <row r="172" spans="1:14" x14ac:dyDescent="0.3">
      <c r="A172" s="6"/>
      <c r="D172" s="4"/>
      <c r="E172" s="7"/>
      <c r="F172" s="6"/>
      <c r="I172" s="4"/>
      <c r="L172" s="7"/>
    </row>
    <row r="173" spans="1:14" x14ac:dyDescent="0.3">
      <c r="A173" s="6" t="s">
        <v>9</v>
      </c>
      <c r="B173" s="3">
        <v>240</v>
      </c>
      <c r="C173" t="s">
        <v>37</v>
      </c>
      <c r="D173" s="4">
        <v>365000</v>
      </c>
      <c r="E173" s="7"/>
      <c r="F173" s="36"/>
      <c r="G173" s="37"/>
      <c r="H173" s="37"/>
      <c r="I173" s="38"/>
      <c r="L173" s="7"/>
    </row>
    <row r="174" spans="1:14" x14ac:dyDescent="0.3">
      <c r="A174" s="29" t="s">
        <v>13</v>
      </c>
      <c r="B174" s="30">
        <v>194</v>
      </c>
      <c r="C174" s="8" t="s">
        <v>25</v>
      </c>
      <c r="D174" s="31">
        <v>-365000</v>
      </c>
      <c r="E174" s="9"/>
      <c r="F174" s="29" t="s">
        <v>13</v>
      </c>
      <c r="G174" s="8" t="s">
        <v>102</v>
      </c>
      <c r="H174" s="8">
        <v>194</v>
      </c>
      <c r="I174" s="31">
        <f>D174</f>
        <v>-365000</v>
      </c>
      <c r="J174" s="8"/>
      <c r="K174" s="8"/>
      <c r="L174" s="9"/>
    </row>
    <row r="175" spans="1:14" x14ac:dyDescent="0.3">
      <c r="A175" s="10" t="s">
        <v>107</v>
      </c>
      <c r="B175" s="11"/>
      <c r="C175" s="12"/>
      <c r="D175" s="13">
        <f>SUM(D168:D174)</f>
        <v>0</v>
      </c>
      <c r="E175" s="15"/>
      <c r="F175" s="10" t="s">
        <v>108</v>
      </c>
      <c r="G175" s="12"/>
      <c r="H175" s="12"/>
      <c r="I175" s="13">
        <f>SUM(I168:I174)</f>
        <v>0</v>
      </c>
      <c r="J175" s="12"/>
      <c r="K175" s="12"/>
      <c r="L175" s="12"/>
    </row>
    <row r="177" spans="1:12" s="2" customFormat="1" x14ac:dyDescent="0.3">
      <c r="A177" s="16" t="s">
        <v>0</v>
      </c>
      <c r="B177" s="17"/>
      <c r="C177" s="14"/>
      <c r="D177" s="34"/>
      <c r="E177" s="14"/>
      <c r="F177" s="14"/>
      <c r="G177" s="14"/>
      <c r="H177" s="14"/>
      <c r="I177" s="14"/>
      <c r="J177" s="14"/>
      <c r="K177" s="14"/>
      <c r="L177" s="18"/>
    </row>
    <row r="178" spans="1:12" s="2" customFormat="1" x14ac:dyDescent="0.3">
      <c r="A178" s="16" t="s">
        <v>1</v>
      </c>
      <c r="B178" s="17"/>
      <c r="C178" s="14"/>
      <c r="D178" s="14"/>
      <c r="E178" s="14"/>
      <c r="F178" s="16" t="s">
        <v>2</v>
      </c>
      <c r="G178" s="14"/>
      <c r="H178" s="14"/>
      <c r="I178" s="14"/>
      <c r="J178" s="14"/>
      <c r="K178" s="14"/>
      <c r="L178" s="18"/>
    </row>
    <row r="179" spans="1:12" x14ac:dyDescent="0.3">
      <c r="A179" s="19" t="s">
        <v>3</v>
      </c>
      <c r="B179" s="20" t="s">
        <v>4</v>
      </c>
      <c r="C179" s="21" t="s">
        <v>5</v>
      </c>
      <c r="D179" s="22" t="s">
        <v>6</v>
      </c>
      <c r="E179" s="23"/>
      <c r="F179" s="21" t="s">
        <v>3</v>
      </c>
      <c r="G179" s="21" t="s">
        <v>7</v>
      </c>
      <c r="H179" s="22" t="s">
        <v>8</v>
      </c>
      <c r="I179" s="22" t="s">
        <v>6</v>
      </c>
      <c r="J179" s="21"/>
      <c r="K179" s="21"/>
      <c r="L179" s="23"/>
    </row>
    <row r="180" spans="1:12" x14ac:dyDescent="0.3">
      <c r="A180" s="6" t="s">
        <v>9</v>
      </c>
      <c r="B180" s="3">
        <v>500</v>
      </c>
      <c r="C180" t="s">
        <v>10</v>
      </c>
      <c r="D180" s="4">
        <v>1000000</v>
      </c>
      <c r="F180" s="6" t="s">
        <v>9</v>
      </c>
      <c r="G180" t="s">
        <v>11</v>
      </c>
      <c r="H180">
        <v>500</v>
      </c>
      <c r="I180" s="4">
        <f>D180</f>
        <v>1000000</v>
      </c>
      <c r="L180" s="7"/>
    </row>
    <row r="181" spans="1:12" x14ac:dyDescent="0.3">
      <c r="A181" s="6" t="s">
        <v>9</v>
      </c>
      <c r="B181" s="3">
        <v>540</v>
      </c>
      <c r="C181" t="s">
        <v>12</v>
      </c>
      <c r="D181" s="4">
        <f>D180*0.141</f>
        <v>141000</v>
      </c>
      <c r="F181" s="6" t="s">
        <v>9</v>
      </c>
      <c r="G181" t="s">
        <v>11</v>
      </c>
      <c r="H181">
        <v>540</v>
      </c>
      <c r="I181" s="4">
        <f>D181</f>
        <v>141000</v>
      </c>
      <c r="L181" s="7"/>
    </row>
    <row r="182" spans="1:12" x14ac:dyDescent="0.3">
      <c r="A182" s="6" t="s">
        <v>13</v>
      </c>
      <c r="B182" s="3">
        <v>260</v>
      </c>
      <c r="C182" t="s">
        <v>14</v>
      </c>
      <c r="D182" s="4">
        <f>-D180*0.3</f>
        <v>-300000</v>
      </c>
      <c r="F182" s="6" t="s">
        <v>13</v>
      </c>
      <c r="G182" t="s">
        <v>15</v>
      </c>
      <c r="H182">
        <v>260</v>
      </c>
      <c r="I182" s="4">
        <f>D182</f>
        <v>-300000</v>
      </c>
      <c r="L182" s="7"/>
    </row>
    <row r="183" spans="1:12" x14ac:dyDescent="0.3">
      <c r="A183" s="24" t="s">
        <v>13</v>
      </c>
      <c r="B183" s="25">
        <v>263</v>
      </c>
      <c r="C183" s="26" t="s">
        <v>16</v>
      </c>
      <c r="D183" s="27">
        <f>-D180*0.02</f>
        <v>-20000</v>
      </c>
      <c r="E183" s="26"/>
      <c r="F183" s="24" t="s">
        <v>13</v>
      </c>
      <c r="G183" s="26" t="s">
        <v>15</v>
      </c>
      <c r="H183" s="26">
        <v>263</v>
      </c>
      <c r="I183" s="27">
        <f t="shared" ref="I183:I184" si="11">D183</f>
        <v>-20000</v>
      </c>
      <c r="L183" s="7"/>
    </row>
    <row r="184" spans="1:12" x14ac:dyDescent="0.3">
      <c r="A184" s="6" t="s">
        <v>13</v>
      </c>
      <c r="B184" s="3">
        <v>1986</v>
      </c>
      <c r="C184" t="s">
        <v>12</v>
      </c>
      <c r="D184" s="4">
        <f>D181*-1</f>
        <v>-141000</v>
      </c>
      <c r="F184" s="6" t="s">
        <v>13</v>
      </c>
      <c r="G184" t="s">
        <v>17</v>
      </c>
      <c r="H184">
        <v>1986</v>
      </c>
      <c r="I184" s="4">
        <f t="shared" si="11"/>
        <v>-141000</v>
      </c>
      <c r="L184" s="7"/>
    </row>
    <row r="185" spans="1:12" x14ac:dyDescent="0.3">
      <c r="A185" s="6" t="s">
        <v>13</v>
      </c>
      <c r="B185" s="3">
        <v>293</v>
      </c>
      <c r="C185" t="s">
        <v>18</v>
      </c>
      <c r="D185" s="4">
        <f>(D180+D181+D182+D183+D184)*-1</f>
        <v>-680000</v>
      </c>
      <c r="F185" s="6" t="s">
        <v>19</v>
      </c>
      <c r="G185" t="s">
        <v>15</v>
      </c>
      <c r="H185">
        <v>293</v>
      </c>
      <c r="I185" s="4">
        <f>D185</f>
        <v>-680000</v>
      </c>
      <c r="L185" s="7"/>
    </row>
    <row r="186" spans="1:12" x14ac:dyDescent="0.3">
      <c r="A186" s="24" t="s">
        <v>9</v>
      </c>
      <c r="B186" s="25">
        <v>542</v>
      </c>
      <c r="C186" s="26" t="s">
        <v>20</v>
      </c>
      <c r="D186" s="27">
        <f>D180*0.1</f>
        <v>100000</v>
      </c>
      <c r="E186" s="26"/>
      <c r="F186" s="24" t="s">
        <v>9</v>
      </c>
      <c r="G186" s="26" t="s">
        <v>11</v>
      </c>
      <c r="H186" s="26">
        <v>542</v>
      </c>
      <c r="I186" s="27">
        <f>D186</f>
        <v>100000</v>
      </c>
      <c r="L186" s="7"/>
    </row>
    <row r="187" spans="1:12" x14ac:dyDescent="0.3">
      <c r="A187" s="24" t="s">
        <v>13</v>
      </c>
      <c r="B187" s="25">
        <v>281</v>
      </c>
      <c r="C187" s="26" t="s">
        <v>21</v>
      </c>
      <c r="D187" s="27">
        <f>D186*-1</f>
        <v>-100000</v>
      </c>
      <c r="E187" s="26"/>
      <c r="F187" s="24" t="s">
        <v>13</v>
      </c>
      <c r="G187" s="26" t="s">
        <v>15</v>
      </c>
      <c r="H187" s="26">
        <v>281</v>
      </c>
      <c r="I187" s="27">
        <f>D187</f>
        <v>-100000</v>
      </c>
      <c r="L187" s="7"/>
    </row>
    <row r="188" spans="1:12" x14ac:dyDescent="0.3">
      <c r="A188" s="6" t="s">
        <v>9</v>
      </c>
      <c r="B188" s="3">
        <v>540</v>
      </c>
      <c r="C188" t="s">
        <v>12</v>
      </c>
      <c r="D188" s="4">
        <f>D186*0.141</f>
        <v>14099.999999999998</v>
      </c>
      <c r="F188" s="6" t="s">
        <v>9</v>
      </c>
      <c r="G188" t="s">
        <v>11</v>
      </c>
      <c r="H188">
        <v>540</v>
      </c>
      <c r="I188" s="4">
        <f>D188</f>
        <v>14099.999999999998</v>
      </c>
      <c r="L188" s="7"/>
    </row>
    <row r="189" spans="1:12" x14ac:dyDescent="0.3">
      <c r="A189" s="29" t="s">
        <v>19</v>
      </c>
      <c r="B189" s="30">
        <v>1986</v>
      </c>
      <c r="C189" s="8" t="s">
        <v>12</v>
      </c>
      <c r="D189" s="31">
        <f>D187*0.141</f>
        <v>-14099.999999999998</v>
      </c>
      <c r="E189" s="8"/>
      <c r="F189" s="29" t="s">
        <v>13</v>
      </c>
      <c r="G189" s="8" t="s">
        <v>17</v>
      </c>
      <c r="H189" s="8">
        <v>1986</v>
      </c>
      <c r="I189" s="31">
        <f>D189</f>
        <v>-14099.999999999998</v>
      </c>
      <c r="J189" s="8"/>
      <c r="K189" s="8"/>
      <c r="L189" s="9"/>
    </row>
    <row r="190" spans="1:12" x14ac:dyDescent="0.3">
      <c r="A190" s="10" t="s">
        <v>22</v>
      </c>
      <c r="B190" s="11"/>
      <c r="C190" s="12"/>
      <c r="D190" s="13">
        <f>SUM(D180:D189)</f>
        <v>0</v>
      </c>
      <c r="E190" s="12"/>
      <c r="F190" s="10" t="s">
        <v>22</v>
      </c>
      <c r="G190" s="12"/>
      <c r="H190" s="12"/>
      <c r="I190" s="13">
        <f>SUM(I180:I189)</f>
        <v>0</v>
      </c>
      <c r="J190" s="12"/>
      <c r="K190" s="12"/>
      <c r="L190" s="15"/>
    </row>
    <row r="191" spans="1:12" x14ac:dyDescent="0.3">
      <c r="D191" s="4"/>
      <c r="I191" s="4"/>
    </row>
    <row r="192" spans="1:12" s="2" customFormat="1" x14ac:dyDescent="0.3">
      <c r="A192" s="19" t="s">
        <v>23</v>
      </c>
      <c r="B192" s="20"/>
      <c r="C192" s="21"/>
      <c r="D192" s="35"/>
      <c r="E192" s="23"/>
      <c r="F192" s="21"/>
      <c r="G192" s="21"/>
      <c r="H192" s="21"/>
      <c r="I192" s="35"/>
      <c r="J192" s="21"/>
      <c r="K192" s="21"/>
      <c r="L192" s="23"/>
    </row>
    <row r="193" spans="1:12" s="2" customFormat="1" x14ac:dyDescent="0.3">
      <c r="A193" s="39" t="s">
        <v>1</v>
      </c>
      <c r="B193" s="40"/>
      <c r="C193" s="41"/>
      <c r="D193" s="41"/>
      <c r="E193" s="42"/>
      <c r="F193" s="41" t="s">
        <v>24</v>
      </c>
      <c r="G193" s="41"/>
      <c r="H193" s="41"/>
      <c r="I193" s="41"/>
      <c r="J193" s="41"/>
      <c r="K193" s="41"/>
      <c r="L193" s="42"/>
    </row>
    <row r="194" spans="1:12" x14ac:dyDescent="0.3">
      <c r="A194" s="6" t="s">
        <v>9</v>
      </c>
      <c r="B194" s="3">
        <v>293</v>
      </c>
      <c r="C194" t="s">
        <v>18</v>
      </c>
      <c r="D194" s="4">
        <f>-D185</f>
        <v>680000</v>
      </c>
      <c r="F194" s="6" t="s">
        <v>9</v>
      </c>
      <c r="G194" t="s">
        <v>15</v>
      </c>
      <c r="H194">
        <v>293</v>
      </c>
      <c r="I194" s="4">
        <f>D194</f>
        <v>680000</v>
      </c>
      <c r="L194" s="7"/>
    </row>
    <row r="195" spans="1:12" x14ac:dyDescent="0.3">
      <c r="A195" s="6" t="s">
        <v>13</v>
      </c>
      <c r="B195" s="3">
        <v>194</v>
      </c>
      <c r="C195" t="s">
        <v>25</v>
      </c>
      <c r="D195" s="4">
        <f>D185</f>
        <v>-680000</v>
      </c>
      <c r="F195" s="6" t="s">
        <v>13</v>
      </c>
      <c r="G195" t="s">
        <v>102</v>
      </c>
      <c r="H195">
        <v>194</v>
      </c>
      <c r="I195" s="4">
        <f>D195</f>
        <v>-680000</v>
      </c>
      <c r="L195" s="7"/>
    </row>
    <row r="196" spans="1:12" x14ac:dyDescent="0.3">
      <c r="A196" s="10" t="s">
        <v>27</v>
      </c>
      <c r="B196" s="11"/>
      <c r="C196" s="12"/>
      <c r="D196" s="13">
        <f>SUM(D194:D195)</f>
        <v>0</v>
      </c>
      <c r="E196" s="12"/>
      <c r="F196" s="10" t="s">
        <v>27</v>
      </c>
      <c r="G196" s="12"/>
      <c r="H196" s="12"/>
      <c r="I196" s="13">
        <f>SUM(I194:I195)</f>
        <v>0</v>
      </c>
      <c r="J196" s="12"/>
      <c r="K196" s="12"/>
      <c r="L196" s="15"/>
    </row>
    <row r="197" spans="1:12" x14ac:dyDescent="0.3">
      <c r="D197" s="4"/>
      <c r="I197" s="4"/>
    </row>
    <row r="198" spans="1:12" s="2" customFormat="1" x14ac:dyDescent="0.3">
      <c r="A198" s="16" t="s">
        <v>28</v>
      </c>
      <c r="B198" s="17"/>
      <c r="C198" s="14"/>
      <c r="D198" s="34"/>
      <c r="E198" s="14"/>
      <c r="F198" s="14"/>
      <c r="G198" s="14"/>
      <c r="H198" s="14"/>
      <c r="I198" s="14"/>
      <c r="J198" s="14"/>
      <c r="K198" s="14"/>
      <c r="L198" s="18"/>
    </row>
    <row r="199" spans="1:12" s="2" customFormat="1" x14ac:dyDescent="0.3">
      <c r="A199" s="16" t="s">
        <v>1</v>
      </c>
      <c r="B199" s="17"/>
      <c r="C199" s="14"/>
      <c r="D199" s="14"/>
      <c r="E199" s="14"/>
      <c r="F199" s="16" t="s">
        <v>2</v>
      </c>
      <c r="G199" s="14"/>
      <c r="H199" s="14"/>
      <c r="I199" s="14"/>
      <c r="J199" s="14"/>
      <c r="K199" s="14"/>
      <c r="L199" s="18"/>
    </row>
    <row r="200" spans="1:12" x14ac:dyDescent="0.3">
      <c r="A200" s="19" t="s">
        <v>3</v>
      </c>
      <c r="B200" s="20" t="s">
        <v>4</v>
      </c>
      <c r="C200" s="21" t="s">
        <v>5</v>
      </c>
      <c r="D200" s="22" t="s">
        <v>6</v>
      </c>
      <c r="E200" s="23"/>
      <c r="F200" s="21" t="s">
        <v>3</v>
      </c>
      <c r="G200" s="21" t="s">
        <v>7</v>
      </c>
      <c r="H200" s="22" t="s">
        <v>8</v>
      </c>
      <c r="I200" s="22" t="s">
        <v>6</v>
      </c>
      <c r="J200" s="21"/>
      <c r="K200" s="21"/>
      <c r="L200" s="23"/>
    </row>
    <row r="201" spans="1:12" x14ac:dyDescent="0.3">
      <c r="A201" s="6" t="s">
        <v>9</v>
      </c>
      <c r="B201" s="3">
        <v>500</v>
      </c>
      <c r="C201" t="s">
        <v>10</v>
      </c>
      <c r="D201" s="4">
        <v>1000000</v>
      </c>
      <c r="F201" s="6" t="s">
        <v>9</v>
      </c>
      <c r="G201" t="s">
        <v>11</v>
      </c>
      <c r="H201">
        <v>500</v>
      </c>
      <c r="I201" s="4">
        <f>D201</f>
        <v>1000000</v>
      </c>
      <c r="L201" s="7"/>
    </row>
    <row r="202" spans="1:12" x14ac:dyDescent="0.3">
      <c r="A202" s="6" t="s">
        <v>9</v>
      </c>
      <c r="B202" s="3">
        <v>540</v>
      </c>
      <c r="C202" t="s">
        <v>12</v>
      </c>
      <c r="D202" s="4">
        <f>D201*0.141</f>
        <v>141000</v>
      </c>
      <c r="F202" s="6" t="s">
        <v>9</v>
      </c>
      <c r="G202" t="s">
        <v>11</v>
      </c>
      <c r="H202">
        <v>540</v>
      </c>
      <c r="I202" s="4">
        <f>D202</f>
        <v>141000</v>
      </c>
      <c r="L202" s="7"/>
    </row>
    <row r="203" spans="1:12" x14ac:dyDescent="0.3">
      <c r="A203" s="6" t="s">
        <v>13</v>
      </c>
      <c r="B203" s="3">
        <v>260</v>
      </c>
      <c r="C203" t="s">
        <v>14</v>
      </c>
      <c r="D203" s="4">
        <f>-D201*0.3</f>
        <v>-300000</v>
      </c>
      <c r="F203" s="6" t="s">
        <v>13</v>
      </c>
      <c r="G203" t="s">
        <v>15</v>
      </c>
      <c r="H203">
        <v>260</v>
      </c>
      <c r="I203" s="4">
        <f>D203</f>
        <v>-300000</v>
      </c>
      <c r="L203" s="7"/>
    </row>
    <row r="204" spans="1:12" x14ac:dyDescent="0.3">
      <c r="A204" s="24" t="s">
        <v>13</v>
      </c>
      <c r="B204" s="25">
        <v>263</v>
      </c>
      <c r="C204" s="26" t="s">
        <v>16</v>
      </c>
      <c r="D204" s="27">
        <f>-D201*0.02</f>
        <v>-20000</v>
      </c>
      <c r="E204" s="26"/>
      <c r="F204" s="24" t="s">
        <v>13</v>
      </c>
      <c r="G204" s="26" t="s">
        <v>15</v>
      </c>
      <c r="H204" s="26">
        <v>263</v>
      </c>
      <c r="I204" s="27">
        <f t="shared" ref="I204:I205" si="12">D204</f>
        <v>-20000</v>
      </c>
      <c r="L204" s="7"/>
    </row>
    <row r="205" spans="1:12" x14ac:dyDescent="0.3">
      <c r="A205" s="6" t="s">
        <v>13</v>
      </c>
      <c r="B205" s="3">
        <v>1986</v>
      </c>
      <c r="C205" t="s">
        <v>12</v>
      </c>
      <c r="D205" s="4">
        <f>D202*-1</f>
        <v>-141000</v>
      </c>
      <c r="F205" s="6" t="s">
        <v>13</v>
      </c>
      <c r="G205" t="s">
        <v>17</v>
      </c>
      <c r="H205">
        <v>1986</v>
      </c>
      <c r="I205" s="4">
        <f t="shared" si="12"/>
        <v>-141000</v>
      </c>
      <c r="L205" s="7"/>
    </row>
    <row r="206" spans="1:12" x14ac:dyDescent="0.3">
      <c r="A206" s="6" t="s">
        <v>13</v>
      </c>
      <c r="B206" s="3">
        <v>293</v>
      </c>
      <c r="C206" t="s">
        <v>18</v>
      </c>
      <c r="D206" s="4">
        <f>(D201+D202+D203+D204+D205)*-1</f>
        <v>-680000</v>
      </c>
      <c r="F206" s="6" t="s">
        <v>19</v>
      </c>
      <c r="G206" t="s">
        <v>15</v>
      </c>
      <c r="H206">
        <v>293</v>
      </c>
      <c r="I206" s="4">
        <f>D206</f>
        <v>-680000</v>
      </c>
      <c r="L206" s="7"/>
    </row>
    <row r="207" spans="1:12" x14ac:dyDescent="0.3">
      <c r="A207" s="24" t="s">
        <v>9</v>
      </c>
      <c r="B207" s="25">
        <v>542</v>
      </c>
      <c r="C207" s="26" t="s">
        <v>20</v>
      </c>
      <c r="D207" s="27">
        <f>D201*0.1</f>
        <v>100000</v>
      </c>
      <c r="E207" s="26"/>
      <c r="F207" s="24" t="s">
        <v>9</v>
      </c>
      <c r="G207" s="26" t="s">
        <v>11</v>
      </c>
      <c r="H207" s="26">
        <v>542</v>
      </c>
      <c r="I207" s="27">
        <f>D207</f>
        <v>100000</v>
      </c>
      <c r="L207" s="7"/>
    </row>
    <row r="208" spans="1:12" x14ac:dyDescent="0.3">
      <c r="A208" s="24" t="s">
        <v>13</v>
      </c>
      <c r="B208" s="25">
        <v>281</v>
      </c>
      <c r="C208" s="26" t="s">
        <v>21</v>
      </c>
      <c r="D208" s="27">
        <f>D207*-1</f>
        <v>-100000</v>
      </c>
      <c r="E208" s="26"/>
      <c r="F208" s="24" t="s">
        <v>13</v>
      </c>
      <c r="G208" s="26" t="s">
        <v>15</v>
      </c>
      <c r="H208" s="26">
        <v>281</v>
      </c>
      <c r="I208" s="27">
        <f>D208</f>
        <v>-100000</v>
      </c>
      <c r="L208" s="7"/>
    </row>
    <row r="209" spans="1:12" x14ac:dyDescent="0.3">
      <c r="A209" s="6" t="s">
        <v>9</v>
      </c>
      <c r="B209" s="3">
        <v>540</v>
      </c>
      <c r="C209" t="s">
        <v>12</v>
      </c>
      <c r="D209" s="4">
        <f>D207*0.141</f>
        <v>14099.999999999998</v>
      </c>
      <c r="F209" s="6" t="s">
        <v>9</v>
      </c>
      <c r="G209" t="s">
        <v>11</v>
      </c>
      <c r="H209">
        <v>540</v>
      </c>
      <c r="I209" s="4">
        <f>D209</f>
        <v>14099.999999999998</v>
      </c>
      <c r="L209" s="7"/>
    </row>
    <row r="210" spans="1:12" x14ac:dyDescent="0.3">
      <c r="A210" s="6" t="s">
        <v>19</v>
      </c>
      <c r="B210" s="3">
        <v>1986</v>
      </c>
      <c r="C210" t="s">
        <v>12</v>
      </c>
      <c r="D210" s="4">
        <f>D208*0.141</f>
        <v>-14099.999999999998</v>
      </c>
      <c r="F210" s="6" t="s">
        <v>13</v>
      </c>
      <c r="G210" t="s">
        <v>17</v>
      </c>
      <c r="H210">
        <v>1986</v>
      </c>
      <c r="I210" s="4">
        <f>D210</f>
        <v>-14099.999999999998</v>
      </c>
      <c r="L210" s="7"/>
    </row>
    <row r="211" spans="1:12" x14ac:dyDescent="0.3">
      <c r="A211" s="10" t="s">
        <v>29</v>
      </c>
      <c r="B211" s="11"/>
      <c r="C211" s="12"/>
      <c r="D211" s="13">
        <f>SUM(D201:D210)</f>
        <v>0</v>
      </c>
      <c r="E211" s="12"/>
      <c r="F211" s="10" t="s">
        <v>29</v>
      </c>
      <c r="G211" s="12"/>
      <c r="H211" s="12"/>
      <c r="I211" s="13">
        <f>SUM(I201:I210)</f>
        <v>0</v>
      </c>
      <c r="J211" s="12"/>
      <c r="K211" s="12"/>
      <c r="L211" s="15"/>
    </row>
    <row r="212" spans="1:12" x14ac:dyDescent="0.3">
      <c r="D212" s="4"/>
      <c r="I212" s="4"/>
    </row>
    <row r="213" spans="1:12" s="2" customFormat="1" x14ac:dyDescent="0.3">
      <c r="A213" s="19" t="s">
        <v>30</v>
      </c>
      <c r="B213" s="20"/>
      <c r="C213" s="21"/>
      <c r="D213" s="35"/>
      <c r="E213" s="23"/>
      <c r="F213" s="21"/>
      <c r="G213" s="21"/>
      <c r="H213" s="21"/>
      <c r="I213" s="35"/>
      <c r="J213" s="21"/>
      <c r="K213" s="21"/>
      <c r="L213" s="23"/>
    </row>
    <row r="214" spans="1:12" s="2" customFormat="1" x14ac:dyDescent="0.3">
      <c r="A214" s="39" t="s">
        <v>1</v>
      </c>
      <c r="B214" s="40"/>
      <c r="C214" s="41"/>
      <c r="D214" s="41"/>
      <c r="E214" s="42"/>
      <c r="F214" s="41" t="s">
        <v>24</v>
      </c>
      <c r="G214" s="41"/>
      <c r="H214" s="41"/>
      <c r="I214" s="41"/>
      <c r="J214" s="41"/>
      <c r="K214" s="41"/>
      <c r="L214" s="42"/>
    </row>
    <row r="215" spans="1:12" x14ac:dyDescent="0.3">
      <c r="A215" s="6" t="s">
        <v>9</v>
      </c>
      <c r="B215" s="3">
        <v>293</v>
      </c>
      <c r="C215" t="s">
        <v>18</v>
      </c>
      <c r="D215" s="4">
        <f>-D206</f>
        <v>680000</v>
      </c>
      <c r="E215" s="7"/>
      <c r="F215" s="6" t="s">
        <v>9</v>
      </c>
      <c r="G215" t="s">
        <v>15</v>
      </c>
      <c r="H215">
        <v>293</v>
      </c>
      <c r="I215" s="4">
        <f>D215</f>
        <v>680000</v>
      </c>
      <c r="L215" s="7"/>
    </row>
    <row r="216" spans="1:12" x14ac:dyDescent="0.3">
      <c r="A216" s="29" t="s">
        <v>13</v>
      </c>
      <c r="B216" s="30">
        <v>194</v>
      </c>
      <c r="C216" s="8" t="s">
        <v>25</v>
      </c>
      <c r="D216" s="31">
        <f>D206</f>
        <v>-680000</v>
      </c>
      <c r="E216" s="9"/>
      <c r="F216" s="29" t="s">
        <v>13</v>
      </c>
      <c r="G216" s="8" t="s">
        <v>102</v>
      </c>
      <c r="H216" s="8">
        <v>194</v>
      </c>
      <c r="I216" s="31">
        <f>D216</f>
        <v>-680000</v>
      </c>
      <c r="J216" s="8"/>
      <c r="K216" s="8"/>
      <c r="L216" s="9"/>
    </row>
    <row r="217" spans="1:12" x14ac:dyDescent="0.3">
      <c r="A217" s="10" t="s">
        <v>31</v>
      </c>
      <c r="B217" s="11"/>
      <c r="C217" s="12"/>
      <c r="D217" s="13">
        <f>SUM(D215:D216)</f>
        <v>0</v>
      </c>
      <c r="E217" s="12"/>
      <c r="F217" s="10" t="s">
        <v>31</v>
      </c>
      <c r="G217" s="12"/>
      <c r="H217" s="12"/>
      <c r="I217" s="13">
        <f>SUM(I215:I216)</f>
        <v>0</v>
      </c>
      <c r="J217" s="12"/>
      <c r="K217" s="12"/>
      <c r="L217" s="15"/>
    </row>
    <row r="218" spans="1:12" x14ac:dyDescent="0.3">
      <c r="D218" s="4"/>
      <c r="I218" s="4"/>
    </row>
    <row r="219" spans="1:12" x14ac:dyDescent="0.3">
      <c r="A219" s="32" t="s">
        <v>105</v>
      </c>
      <c r="B219" s="43"/>
      <c r="C219" s="44"/>
      <c r="D219" s="45"/>
      <c r="E219" s="44"/>
      <c r="F219" s="44"/>
      <c r="G219" s="44"/>
      <c r="H219" s="44"/>
      <c r="I219" s="45"/>
      <c r="J219" s="44"/>
      <c r="K219" s="44"/>
      <c r="L219" s="46"/>
    </row>
    <row r="220" spans="1:12" x14ac:dyDescent="0.3">
      <c r="A220" s="16" t="s">
        <v>34</v>
      </c>
      <c r="B220" s="17"/>
      <c r="C220" s="14"/>
      <c r="D220" s="14"/>
      <c r="E220" s="14"/>
      <c r="F220" s="16" t="s">
        <v>35</v>
      </c>
      <c r="G220" s="14"/>
      <c r="H220" s="14"/>
      <c r="I220" s="14"/>
      <c r="J220" s="14"/>
      <c r="K220" s="14"/>
      <c r="L220" s="18"/>
    </row>
    <row r="221" spans="1:12" x14ac:dyDescent="0.3">
      <c r="A221" s="19" t="s">
        <v>3</v>
      </c>
      <c r="B221" s="20" t="s">
        <v>4</v>
      </c>
      <c r="C221" s="21" t="s">
        <v>5</v>
      </c>
      <c r="D221" s="22" t="s">
        <v>6</v>
      </c>
      <c r="E221" s="23"/>
      <c r="F221" s="19" t="s">
        <v>3</v>
      </c>
      <c r="G221" s="21" t="s">
        <v>7</v>
      </c>
      <c r="H221" s="22" t="s">
        <v>8</v>
      </c>
      <c r="I221" s="22" t="s">
        <v>6</v>
      </c>
      <c r="J221" s="21"/>
      <c r="K221" s="21"/>
      <c r="L221" s="23"/>
    </row>
    <row r="222" spans="1:12" x14ac:dyDescent="0.3">
      <c r="A222" s="24" t="s">
        <v>9</v>
      </c>
      <c r="B222" s="25">
        <v>240</v>
      </c>
      <c r="C222" s="26" t="s">
        <v>37</v>
      </c>
      <c r="D222" s="27">
        <v>120000</v>
      </c>
      <c r="E222" s="28"/>
      <c r="F222" s="36"/>
      <c r="G222" s="37"/>
      <c r="H222" s="37"/>
      <c r="I222" s="38"/>
      <c r="J222" s="2"/>
      <c r="K222" s="2"/>
      <c r="L222" s="33"/>
    </row>
    <row r="223" spans="1:12" x14ac:dyDescent="0.3">
      <c r="A223" s="6" t="s">
        <v>19</v>
      </c>
      <c r="B223" s="3">
        <v>282</v>
      </c>
      <c r="C223" t="s">
        <v>36</v>
      </c>
      <c r="D223" s="4">
        <v>-120000</v>
      </c>
      <c r="E223" s="7"/>
      <c r="F223" s="36"/>
      <c r="G223" s="37"/>
      <c r="H223" s="37"/>
      <c r="I223" s="38"/>
      <c r="L223" s="7"/>
    </row>
    <row r="224" spans="1:12" s="2" customFormat="1" x14ac:dyDescent="0.3">
      <c r="A224" s="10" t="s">
        <v>58</v>
      </c>
      <c r="B224" s="11"/>
      <c r="C224" s="12"/>
      <c r="D224" s="13">
        <f>SUM(D222:D223)</f>
        <v>0</v>
      </c>
      <c r="E224" s="15"/>
      <c r="F224" s="10"/>
      <c r="G224" s="11"/>
      <c r="H224" s="12"/>
      <c r="I224" s="13"/>
      <c r="J224" s="12"/>
      <c r="K224" s="12"/>
      <c r="L224" s="15"/>
    </row>
    <row r="225" spans="1:14" s="2" customFormat="1" x14ac:dyDescent="0.3">
      <c r="A225" s="32"/>
      <c r="B225" s="43"/>
      <c r="C225" s="44"/>
      <c r="D225" s="45"/>
      <c r="E225" s="44"/>
      <c r="F225" s="44"/>
      <c r="G225" s="43"/>
      <c r="H225" s="44"/>
      <c r="I225" s="45"/>
      <c r="J225" s="44"/>
      <c r="K225" s="44"/>
      <c r="L225" s="46"/>
    </row>
    <row r="226" spans="1:14" x14ac:dyDescent="0.3">
      <c r="A226" s="32" t="s">
        <v>106</v>
      </c>
      <c r="B226" s="43"/>
      <c r="C226" s="44"/>
      <c r="D226" s="45"/>
      <c r="E226" s="44"/>
      <c r="F226" s="44"/>
      <c r="G226" s="44"/>
      <c r="H226" s="44"/>
      <c r="I226" s="45"/>
      <c r="J226" s="44"/>
      <c r="K226" s="44"/>
      <c r="L226" s="46"/>
    </row>
    <row r="227" spans="1:14" x14ac:dyDescent="0.3">
      <c r="A227" s="51" t="s">
        <v>100</v>
      </c>
      <c r="D227" s="4"/>
      <c r="I227" s="4"/>
      <c r="L227" s="7"/>
    </row>
    <row r="228" spans="1:14" x14ac:dyDescent="0.3">
      <c r="A228" s="16" t="s">
        <v>34</v>
      </c>
      <c r="B228" s="17"/>
      <c r="C228" s="14"/>
      <c r="D228" s="14"/>
      <c r="E228" s="14"/>
      <c r="F228" s="16" t="s">
        <v>35</v>
      </c>
      <c r="G228" s="14"/>
      <c r="H228" s="14"/>
      <c r="I228" s="14"/>
      <c r="J228" s="14"/>
      <c r="K228" s="14"/>
      <c r="L228" s="18"/>
    </row>
    <row r="229" spans="1:14" x14ac:dyDescent="0.3">
      <c r="A229" s="19" t="s">
        <v>3</v>
      </c>
      <c r="B229" s="20" t="s">
        <v>4</v>
      </c>
      <c r="C229" s="21" t="s">
        <v>5</v>
      </c>
      <c r="D229" s="22" t="s">
        <v>6</v>
      </c>
      <c r="E229" s="23"/>
      <c r="F229" s="19" t="s">
        <v>3</v>
      </c>
      <c r="G229" s="21" t="s">
        <v>7</v>
      </c>
      <c r="H229" s="22" t="s">
        <v>8</v>
      </c>
      <c r="I229" s="22" t="s">
        <v>6</v>
      </c>
      <c r="J229" s="21"/>
      <c r="K229" s="21"/>
      <c r="L229" s="23"/>
    </row>
    <row r="230" spans="1:14" x14ac:dyDescent="0.3">
      <c r="A230" s="24" t="s">
        <v>9</v>
      </c>
      <c r="B230" s="25">
        <v>263</v>
      </c>
      <c r="C230" s="26" t="s">
        <v>16</v>
      </c>
      <c r="D230" s="27">
        <f>(D183+D204)*-1</f>
        <v>40000</v>
      </c>
      <c r="E230" s="28"/>
      <c r="F230" s="36"/>
      <c r="G230" s="37"/>
      <c r="H230" s="37"/>
      <c r="I230" s="38"/>
      <c r="L230" s="7"/>
    </row>
    <row r="231" spans="1:14" x14ac:dyDescent="0.3">
      <c r="A231" s="24" t="s">
        <v>9</v>
      </c>
      <c r="B231" s="25">
        <v>281</v>
      </c>
      <c r="C231" s="26" t="s">
        <v>21</v>
      </c>
      <c r="D231" s="27">
        <f>(D187+D208)*-1</f>
        <v>200000</v>
      </c>
      <c r="E231" s="28"/>
      <c r="F231" s="36"/>
      <c r="G231" s="37"/>
      <c r="H231" s="37"/>
      <c r="I231" s="38"/>
      <c r="L231" s="7"/>
    </row>
    <row r="232" spans="1:14" x14ac:dyDescent="0.3">
      <c r="A232" s="58" t="s">
        <v>9</v>
      </c>
      <c r="B232" s="25">
        <v>282</v>
      </c>
      <c r="C232" s="26" t="s">
        <v>36</v>
      </c>
      <c r="D232" s="27">
        <v>110000</v>
      </c>
      <c r="E232" s="28"/>
      <c r="F232" s="36"/>
      <c r="G232" s="37"/>
      <c r="H232" s="37"/>
      <c r="I232" s="38"/>
      <c r="L232" s="7"/>
    </row>
    <row r="233" spans="1:14" x14ac:dyDescent="0.3">
      <c r="A233" s="6" t="s">
        <v>19</v>
      </c>
      <c r="B233" s="3">
        <v>240</v>
      </c>
      <c r="C233" t="s">
        <v>37</v>
      </c>
      <c r="D233" s="4">
        <v>-350000</v>
      </c>
      <c r="E233" s="7"/>
      <c r="F233" s="36"/>
      <c r="G233" s="37"/>
      <c r="H233" s="37"/>
      <c r="I233" s="38"/>
      <c r="L233" s="7"/>
    </row>
    <row r="234" spans="1:14" s="2" customFormat="1" x14ac:dyDescent="0.3">
      <c r="A234" s="6"/>
      <c r="B234" s="3"/>
      <c r="C234"/>
      <c r="D234" s="4"/>
      <c r="E234" s="7"/>
      <c r="F234" s="6"/>
      <c r="G234"/>
      <c r="H234"/>
      <c r="I234" s="4"/>
      <c r="J234"/>
      <c r="K234"/>
      <c r="L234" s="7"/>
    </row>
    <row r="235" spans="1:14" s="2" customFormat="1" x14ac:dyDescent="0.3">
      <c r="A235" s="10" t="s">
        <v>38</v>
      </c>
      <c r="B235" s="11"/>
      <c r="C235" s="12"/>
      <c r="D235" s="13">
        <f>SUM(D230:D234)</f>
        <v>0</v>
      </c>
      <c r="E235" s="15"/>
      <c r="F235" s="10"/>
      <c r="G235" s="11"/>
      <c r="H235" s="12"/>
      <c r="I235" s="13"/>
      <c r="J235" s="12"/>
      <c r="K235" s="12"/>
      <c r="L235" s="15"/>
    </row>
    <row r="236" spans="1:14" s="2" customFormat="1" x14ac:dyDescent="0.3">
      <c r="A236" s="6"/>
      <c r="B236" s="3"/>
      <c r="C236"/>
      <c r="D236" s="4"/>
      <c r="E236"/>
      <c r="F236"/>
      <c r="G236" s="3"/>
      <c r="H236"/>
      <c r="I236" s="4"/>
      <c r="J236"/>
      <c r="K236"/>
      <c r="L236" s="7"/>
    </row>
    <row r="237" spans="1:14" s="2" customFormat="1" x14ac:dyDescent="0.3">
      <c r="A237" s="6" t="s">
        <v>69</v>
      </c>
      <c r="B237" s="3"/>
      <c r="C237"/>
      <c r="D237" s="4"/>
      <c r="E237"/>
      <c r="F237"/>
      <c r="G237"/>
      <c r="H237"/>
      <c r="I237" s="4"/>
      <c r="J237"/>
      <c r="K237"/>
      <c r="L237" s="7"/>
    </row>
    <row r="238" spans="1:14" x14ac:dyDescent="0.3">
      <c r="A238" s="19" t="s">
        <v>40</v>
      </c>
      <c r="B238" s="20"/>
      <c r="C238" s="21"/>
      <c r="D238" s="35"/>
      <c r="E238" s="21"/>
      <c r="F238" s="21"/>
      <c r="G238" s="21"/>
      <c r="H238" s="21"/>
      <c r="I238" s="35"/>
      <c r="J238" s="21"/>
      <c r="K238" s="21"/>
      <c r="L238" s="23"/>
    </row>
    <row r="239" spans="1:14" x14ac:dyDescent="0.3">
      <c r="A239" s="16" t="s">
        <v>1</v>
      </c>
      <c r="B239" s="17"/>
      <c r="C239" s="14"/>
      <c r="D239" s="14"/>
      <c r="E239" s="14"/>
      <c r="F239" s="16" t="s">
        <v>35</v>
      </c>
      <c r="G239" s="14"/>
      <c r="H239" s="14"/>
      <c r="I239" s="14"/>
      <c r="J239" s="14"/>
      <c r="K239" s="14"/>
      <c r="L239" s="18"/>
    </row>
    <row r="240" spans="1:14" x14ac:dyDescent="0.3">
      <c r="A240" s="19" t="s">
        <v>3</v>
      </c>
      <c r="B240" s="20" t="s">
        <v>4</v>
      </c>
      <c r="C240" s="21" t="s">
        <v>5</v>
      </c>
      <c r="D240" s="22" t="s">
        <v>6</v>
      </c>
      <c r="E240" s="23"/>
      <c r="F240" s="19" t="s">
        <v>3</v>
      </c>
      <c r="G240" s="21" t="s">
        <v>7</v>
      </c>
      <c r="H240" s="22" t="s">
        <v>8</v>
      </c>
      <c r="I240" s="22" t="s">
        <v>6</v>
      </c>
      <c r="J240" s="21"/>
      <c r="K240" s="21"/>
      <c r="L240" s="23"/>
      <c r="N240" s="4"/>
    </row>
    <row r="241" spans="1:14" x14ac:dyDescent="0.3">
      <c r="A241" s="24" t="s">
        <v>9</v>
      </c>
      <c r="B241" s="25">
        <v>282</v>
      </c>
      <c r="C241" s="26" t="s">
        <v>36</v>
      </c>
      <c r="D241" s="27">
        <v>10000</v>
      </c>
      <c r="E241" s="28"/>
      <c r="F241" s="24" t="s">
        <v>9</v>
      </c>
      <c r="G241" s="26" t="s">
        <v>15</v>
      </c>
      <c r="H241" s="26">
        <v>282</v>
      </c>
      <c r="I241" s="27">
        <f t="shared" ref="I241:I244" si="13">D241</f>
        <v>10000</v>
      </c>
      <c r="J241" s="2"/>
      <c r="K241" s="2"/>
      <c r="L241" s="33"/>
      <c r="N241" s="4"/>
    </row>
    <row r="242" spans="1:14" x14ac:dyDescent="0.3">
      <c r="A242" s="24" t="s">
        <v>19</v>
      </c>
      <c r="B242" s="25">
        <v>542</v>
      </c>
      <c r="C242" s="26" t="s">
        <v>20</v>
      </c>
      <c r="D242" s="27">
        <v>-10000</v>
      </c>
      <c r="E242" s="28"/>
      <c r="F242" s="57" t="s">
        <v>13</v>
      </c>
      <c r="G242" s="26" t="s">
        <v>11</v>
      </c>
      <c r="H242" s="26">
        <v>542</v>
      </c>
      <c r="I242" s="27">
        <f t="shared" si="13"/>
        <v>-10000</v>
      </c>
      <c r="L242" s="7"/>
      <c r="N242" s="4"/>
    </row>
    <row r="243" spans="1:14" x14ac:dyDescent="0.3">
      <c r="A243" s="6" t="s">
        <v>9</v>
      </c>
      <c r="B243" s="3">
        <v>1986</v>
      </c>
      <c r="C243" t="s">
        <v>41</v>
      </c>
      <c r="D243" s="4">
        <f>D242*0.141*-1</f>
        <v>1409.9999999999998</v>
      </c>
      <c r="F243" s="6" t="s">
        <v>9</v>
      </c>
      <c r="G243" t="s">
        <v>17</v>
      </c>
      <c r="H243">
        <v>1986</v>
      </c>
      <c r="I243" s="4">
        <f t="shared" si="13"/>
        <v>1409.9999999999998</v>
      </c>
      <c r="L243" s="7"/>
    </row>
    <row r="244" spans="1:14" x14ac:dyDescent="0.3">
      <c r="A244" s="6" t="s">
        <v>13</v>
      </c>
      <c r="B244" s="3">
        <v>540</v>
      </c>
      <c r="C244" t="s">
        <v>41</v>
      </c>
      <c r="D244" s="4">
        <f>D243*-1</f>
        <v>-1409.9999999999998</v>
      </c>
      <c r="F244" s="6" t="s">
        <v>13</v>
      </c>
      <c r="G244" s="3" t="s">
        <v>11</v>
      </c>
      <c r="H244">
        <v>540</v>
      </c>
      <c r="I244" s="4">
        <f t="shared" si="13"/>
        <v>-1409.9999999999998</v>
      </c>
      <c r="L244" s="7"/>
    </row>
    <row r="245" spans="1:14" x14ac:dyDescent="0.3">
      <c r="A245" s="10" t="s">
        <v>42</v>
      </c>
      <c r="B245" s="11"/>
      <c r="C245" s="12"/>
      <c r="D245" s="13">
        <f>SUM(D241:D244)</f>
        <v>0</v>
      </c>
      <c r="E245" s="15"/>
      <c r="F245" s="12" t="s">
        <v>42</v>
      </c>
      <c r="G245" s="12"/>
      <c r="H245" s="12"/>
      <c r="I245" s="13">
        <f>SUM(I241:I244)</f>
        <v>0</v>
      </c>
      <c r="J245" s="12"/>
      <c r="K245" s="12"/>
      <c r="L245" s="15"/>
    </row>
    <row r="246" spans="1:14" s="2" customFormat="1" x14ac:dyDescent="0.3">
      <c r="A246" s="6"/>
      <c r="B246" s="3"/>
      <c r="C246"/>
      <c r="D246" s="4"/>
      <c r="E246" s="7"/>
      <c r="F246" s="6"/>
      <c r="G246"/>
      <c r="H246"/>
      <c r="I246" s="4"/>
      <c r="J246"/>
      <c r="K246"/>
      <c r="L246" s="7"/>
    </row>
    <row r="247" spans="1:14" x14ac:dyDescent="0.3">
      <c r="A247" s="6" t="s">
        <v>70</v>
      </c>
      <c r="D247" s="4"/>
      <c r="I247" s="4"/>
      <c r="L247" s="7"/>
    </row>
    <row r="248" spans="1:14" x14ac:dyDescent="0.3">
      <c r="A248" s="16" t="s">
        <v>1</v>
      </c>
      <c r="B248" s="17"/>
      <c r="C248" s="14"/>
      <c r="D248" s="14"/>
      <c r="E248" s="14"/>
      <c r="F248" s="16" t="s">
        <v>24</v>
      </c>
      <c r="G248" s="14"/>
      <c r="H248" s="14"/>
      <c r="I248" s="14"/>
      <c r="J248" s="14"/>
      <c r="K248" s="14"/>
      <c r="L248" s="18"/>
      <c r="N248" s="4"/>
    </row>
    <row r="249" spans="1:14" x14ac:dyDescent="0.3">
      <c r="A249" s="19" t="s">
        <v>3</v>
      </c>
      <c r="B249" s="20" t="s">
        <v>4</v>
      </c>
      <c r="C249" s="21" t="s">
        <v>5</v>
      </c>
      <c r="D249" s="22" t="s">
        <v>6</v>
      </c>
      <c r="E249" s="23"/>
      <c r="F249" s="19" t="s">
        <v>3</v>
      </c>
      <c r="G249" s="21" t="s">
        <v>7</v>
      </c>
      <c r="H249" s="22" t="s">
        <v>8</v>
      </c>
      <c r="I249" s="22" t="s">
        <v>6</v>
      </c>
      <c r="J249" s="21"/>
      <c r="K249" s="21"/>
      <c r="L249" s="23"/>
    </row>
    <row r="250" spans="1:14" x14ac:dyDescent="0.3">
      <c r="A250" s="69" t="s">
        <v>9</v>
      </c>
      <c r="B250" s="71">
        <v>263</v>
      </c>
      <c r="C250" s="70" t="s">
        <v>16</v>
      </c>
      <c r="D250" s="72">
        <v>40000</v>
      </c>
      <c r="E250" s="28"/>
      <c r="F250" s="24" t="s">
        <v>9</v>
      </c>
      <c r="G250" s="26" t="s">
        <v>15</v>
      </c>
      <c r="H250" s="26">
        <v>263</v>
      </c>
      <c r="I250" s="27">
        <f t="shared" ref="I250:I251" si="14">D250</f>
        <v>40000</v>
      </c>
      <c r="J250" s="2"/>
      <c r="K250" s="2"/>
      <c r="L250" s="33"/>
    </row>
    <row r="251" spans="1:14" x14ac:dyDescent="0.3">
      <c r="A251" s="69" t="s">
        <v>9</v>
      </c>
      <c r="B251" s="71">
        <v>281</v>
      </c>
      <c r="C251" s="70" t="s">
        <v>21</v>
      </c>
      <c r="D251" s="72">
        <v>200000</v>
      </c>
      <c r="E251" s="28"/>
      <c r="F251" s="24" t="s">
        <v>45</v>
      </c>
      <c r="G251" s="26" t="s">
        <v>15</v>
      </c>
      <c r="H251" s="26">
        <v>281</v>
      </c>
      <c r="I251" s="27">
        <f t="shared" si="14"/>
        <v>200000</v>
      </c>
      <c r="J251" s="2"/>
      <c r="K251" s="2"/>
      <c r="L251" s="33"/>
    </row>
    <row r="252" spans="1:14" x14ac:dyDescent="0.3">
      <c r="A252" s="69" t="s">
        <v>9</v>
      </c>
      <c r="B252" s="71">
        <v>282</v>
      </c>
      <c r="C252" s="70" t="s">
        <v>36</v>
      </c>
      <c r="D252" s="72">
        <v>110000</v>
      </c>
      <c r="E252" s="28"/>
      <c r="F252" s="58" t="s">
        <v>13</v>
      </c>
      <c r="G252" s="26" t="s">
        <v>15</v>
      </c>
      <c r="H252" s="26">
        <v>282</v>
      </c>
      <c r="I252" s="27">
        <v>-10000</v>
      </c>
      <c r="L252" s="7"/>
    </row>
    <row r="253" spans="1:14" x14ac:dyDescent="0.3">
      <c r="A253" s="69" t="s">
        <v>19</v>
      </c>
      <c r="B253" s="71">
        <v>240</v>
      </c>
      <c r="C253" s="70" t="s">
        <v>37</v>
      </c>
      <c r="D253" s="72">
        <f>D233</f>
        <v>-350000</v>
      </c>
      <c r="E253" s="7"/>
      <c r="F253" s="36"/>
      <c r="G253" s="37"/>
      <c r="H253" s="37"/>
      <c r="I253" s="38"/>
      <c r="L253" s="7"/>
      <c r="M253" s="6"/>
    </row>
    <row r="254" spans="1:14" x14ac:dyDescent="0.3">
      <c r="A254" s="6"/>
      <c r="D254" s="4"/>
      <c r="E254" s="7"/>
      <c r="F254" s="6"/>
      <c r="I254" s="4"/>
      <c r="L254" s="7"/>
    </row>
    <row r="255" spans="1:14" x14ac:dyDescent="0.3">
      <c r="A255" s="6" t="s">
        <v>9</v>
      </c>
      <c r="B255" s="3">
        <v>240</v>
      </c>
      <c r="C255" t="s">
        <v>37</v>
      </c>
      <c r="D255" s="4">
        <v>230000</v>
      </c>
      <c r="E255" s="7"/>
      <c r="F255" s="36"/>
      <c r="G255" s="37"/>
      <c r="H255" s="37"/>
      <c r="I255" s="38"/>
      <c r="L255" s="7"/>
    </row>
    <row r="256" spans="1:14" x14ac:dyDescent="0.3">
      <c r="A256" s="29" t="s">
        <v>13</v>
      </c>
      <c r="B256" s="30">
        <v>194</v>
      </c>
      <c r="C256" s="8" t="s">
        <v>25</v>
      </c>
      <c r="D256" s="31">
        <v>-230000</v>
      </c>
      <c r="E256" s="9"/>
      <c r="F256" s="29" t="s">
        <v>13</v>
      </c>
      <c r="G256" s="8" t="s">
        <v>102</v>
      </c>
      <c r="H256" s="8">
        <v>194</v>
      </c>
      <c r="I256" s="31">
        <v>-230000</v>
      </c>
      <c r="J256" s="8"/>
      <c r="K256" s="8"/>
      <c r="L256" s="9"/>
    </row>
    <row r="257" spans="1:12" x14ac:dyDescent="0.3">
      <c r="A257" s="10" t="s">
        <v>109</v>
      </c>
      <c r="B257" s="11"/>
      <c r="C257" s="12"/>
      <c r="D257" s="13">
        <f>SUM(D250:D256)</f>
        <v>0</v>
      </c>
      <c r="E257" s="15"/>
      <c r="F257" s="10" t="s">
        <v>110</v>
      </c>
      <c r="G257" s="12"/>
      <c r="H257" s="12"/>
      <c r="I257" s="13">
        <f>SUM(I250:I256)</f>
        <v>0</v>
      </c>
      <c r="J257" s="12"/>
      <c r="K257" s="12"/>
      <c r="L257" s="15"/>
    </row>
  </sheetData>
  <mergeCells count="1">
    <mergeCell ref="A1:L1"/>
  </mergeCells>
  <pageMargins left="0.7" right="0.7" top="0.75" bottom="0.75" header="0.3" footer="0.3"/>
  <pageSetup paperSize="9" scale="68" fitToHeight="0" orientation="landscape" r:id="rId1"/>
  <rowBreaks count="2" manualBreakCount="2">
    <brk id="28" max="11" man="1"/>
    <brk id="123"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D5C7-0B04-4A75-997D-FCB760B0B6A3}">
  <sheetPr>
    <tabColor rgb="FF92D050"/>
    <pageSetUpPr fitToPage="1"/>
  </sheetPr>
  <dimension ref="A1:N329"/>
  <sheetViews>
    <sheetView topLeftCell="A288" zoomScale="90" zoomScaleNormal="90" zoomScaleSheetLayoutView="100" workbookViewId="0">
      <selection activeCell="A288" sqref="A288"/>
    </sheetView>
  </sheetViews>
  <sheetFormatPr baseColWidth="10" defaultColWidth="11.44140625" defaultRowHeight="14.4" x14ac:dyDescent="0.3"/>
  <cols>
    <col min="2" max="2" width="15" style="3" customWidth="1"/>
    <col min="3" max="3" width="49.6640625" customWidth="1"/>
    <col min="8" max="8" width="12.33203125" customWidth="1"/>
    <col min="12" max="12" width="23.109375" customWidth="1"/>
  </cols>
  <sheetData>
    <row r="1" spans="1:12" s="1" customFormat="1" ht="69" customHeight="1" x14ac:dyDescent="0.35">
      <c r="A1" s="73"/>
      <c r="B1" s="74"/>
      <c r="C1" s="74"/>
      <c r="D1" s="74"/>
      <c r="E1" s="74"/>
      <c r="F1" s="74"/>
      <c r="G1" s="74"/>
      <c r="H1" s="74"/>
      <c r="I1" s="74"/>
      <c r="J1" s="74"/>
      <c r="K1" s="74"/>
      <c r="L1" s="75"/>
    </row>
    <row r="2" spans="1:12" s="1" customFormat="1" ht="18" x14ac:dyDescent="0.35">
      <c r="A2" s="56"/>
      <c r="B2" s="48"/>
      <c r="C2" s="48"/>
      <c r="D2" s="48"/>
      <c r="E2" s="48"/>
      <c r="F2" s="48"/>
      <c r="G2" s="48"/>
      <c r="H2" s="48"/>
      <c r="I2" s="48"/>
      <c r="J2" s="48"/>
      <c r="K2" s="48"/>
      <c r="L2" s="55"/>
    </row>
    <row r="3" spans="1:12" ht="15.6" x14ac:dyDescent="0.3">
      <c r="A3" s="56"/>
      <c r="B3" s="48"/>
      <c r="C3" s="48"/>
      <c r="D3" s="48"/>
      <c r="E3" s="48"/>
      <c r="F3" s="48"/>
      <c r="G3" s="48"/>
      <c r="H3" s="48"/>
      <c r="I3" s="48"/>
      <c r="J3" s="48"/>
      <c r="K3" s="48"/>
      <c r="L3" s="55"/>
    </row>
    <row r="4" spans="1:12" ht="15.6" x14ac:dyDescent="0.3">
      <c r="A4" s="5"/>
      <c r="B4" s="48"/>
      <c r="C4" s="47"/>
      <c r="D4" s="49"/>
      <c r="E4" s="47"/>
      <c r="F4" s="47"/>
      <c r="G4" s="47"/>
      <c r="H4" s="47"/>
      <c r="I4" s="49"/>
      <c r="J4" s="47"/>
      <c r="K4" s="47"/>
      <c r="L4" s="50"/>
    </row>
    <row r="5" spans="1:12" ht="15.6" x14ac:dyDescent="0.3">
      <c r="A5" s="5"/>
      <c r="B5" s="48"/>
      <c r="C5" s="47"/>
      <c r="D5" s="49"/>
      <c r="E5" s="47"/>
      <c r="F5" s="47"/>
      <c r="G5" s="47"/>
      <c r="H5" s="47"/>
      <c r="I5" s="49"/>
      <c r="J5" s="47"/>
      <c r="K5" s="47"/>
      <c r="L5" s="50"/>
    </row>
    <row r="6" spans="1:12" ht="15.6" x14ac:dyDescent="0.3">
      <c r="A6" s="5"/>
      <c r="B6" s="48"/>
      <c r="C6" s="47"/>
      <c r="D6" s="49"/>
      <c r="E6" s="47"/>
      <c r="F6" s="47"/>
      <c r="G6" s="47"/>
      <c r="H6" s="47"/>
      <c r="I6" s="49"/>
      <c r="J6" s="47"/>
      <c r="K6" s="47"/>
      <c r="L6" s="50"/>
    </row>
    <row r="7" spans="1:12" ht="15.6" x14ac:dyDescent="0.3">
      <c r="A7" s="5"/>
      <c r="B7" s="48"/>
      <c r="C7" s="47"/>
      <c r="D7" s="49"/>
      <c r="E7" s="47"/>
      <c r="F7" s="47"/>
      <c r="G7" s="47"/>
      <c r="H7" s="47"/>
      <c r="I7" s="49"/>
      <c r="J7" s="47"/>
      <c r="K7" s="47"/>
      <c r="L7" s="50"/>
    </row>
    <row r="8" spans="1:12" ht="110.4" customHeight="1" x14ac:dyDescent="0.3">
      <c r="A8" s="5"/>
      <c r="B8" s="48"/>
      <c r="C8" s="47"/>
      <c r="D8" s="47"/>
      <c r="E8" s="47"/>
      <c r="F8" s="47"/>
      <c r="G8" s="47"/>
      <c r="H8" s="47"/>
      <c r="I8" s="47"/>
      <c r="J8" s="47"/>
      <c r="K8" s="47"/>
      <c r="L8" s="50"/>
    </row>
    <row r="9" spans="1:12" s="2" customFormat="1" x14ac:dyDescent="0.3">
      <c r="A9" s="16" t="s">
        <v>0</v>
      </c>
      <c r="B9" s="17"/>
      <c r="C9" s="14"/>
      <c r="D9" s="34"/>
      <c r="E9" s="14"/>
      <c r="F9" s="14"/>
      <c r="G9" s="14"/>
      <c r="H9" s="14"/>
      <c r="I9" s="14"/>
      <c r="J9" s="14"/>
      <c r="K9" s="14"/>
      <c r="L9" s="18"/>
    </row>
    <row r="10" spans="1:12" s="2" customFormat="1" x14ac:dyDescent="0.3">
      <c r="A10" s="16" t="s">
        <v>1</v>
      </c>
      <c r="B10" s="17"/>
      <c r="C10" s="14"/>
      <c r="D10" s="14"/>
      <c r="E10" s="14"/>
      <c r="F10" s="16" t="s">
        <v>2</v>
      </c>
      <c r="G10" s="14"/>
      <c r="H10" s="14"/>
      <c r="I10" s="14"/>
      <c r="J10" s="14"/>
      <c r="K10" s="14"/>
      <c r="L10" s="18"/>
    </row>
    <row r="11" spans="1:12" x14ac:dyDescent="0.3">
      <c r="A11" s="19" t="s">
        <v>3</v>
      </c>
      <c r="B11" s="20" t="s">
        <v>4</v>
      </c>
      <c r="C11" s="21" t="s">
        <v>5</v>
      </c>
      <c r="D11" s="22" t="s">
        <v>6</v>
      </c>
      <c r="E11" s="23"/>
      <c r="F11" s="21" t="s">
        <v>3</v>
      </c>
      <c r="G11" s="21" t="s">
        <v>7</v>
      </c>
      <c r="H11" s="22" t="s">
        <v>8</v>
      </c>
      <c r="I11" s="22" t="s">
        <v>6</v>
      </c>
      <c r="J11" s="21"/>
      <c r="K11" s="21"/>
      <c r="L11" s="23"/>
    </row>
    <row r="12" spans="1:12" x14ac:dyDescent="0.3">
      <c r="A12" s="6" t="s">
        <v>9</v>
      </c>
      <c r="B12" s="3">
        <v>500</v>
      </c>
      <c r="C12" t="s">
        <v>10</v>
      </c>
      <c r="D12" s="4">
        <v>1000000</v>
      </c>
      <c r="F12" s="6" t="s">
        <v>9</v>
      </c>
      <c r="G12" t="s">
        <v>11</v>
      </c>
      <c r="H12">
        <v>500</v>
      </c>
      <c r="I12" s="4">
        <f>D12</f>
        <v>1000000</v>
      </c>
      <c r="L12" s="7"/>
    </row>
    <row r="13" spans="1:12" x14ac:dyDescent="0.3">
      <c r="A13" s="6" t="s">
        <v>9</v>
      </c>
      <c r="B13" s="3">
        <v>540</v>
      </c>
      <c r="C13" t="s">
        <v>12</v>
      </c>
      <c r="D13" s="4">
        <f>D12*0.141</f>
        <v>141000</v>
      </c>
      <c r="F13" s="6" t="s">
        <v>9</v>
      </c>
      <c r="G13" t="s">
        <v>11</v>
      </c>
      <c r="H13">
        <v>540</v>
      </c>
      <c r="I13" s="4">
        <f>D13</f>
        <v>141000</v>
      </c>
      <c r="L13" s="7"/>
    </row>
    <row r="14" spans="1:12" x14ac:dyDescent="0.3">
      <c r="A14" s="6" t="s">
        <v>13</v>
      </c>
      <c r="B14" s="3">
        <v>260</v>
      </c>
      <c r="C14" t="s">
        <v>14</v>
      </c>
      <c r="D14" s="4">
        <f>-D12*0.3</f>
        <v>-300000</v>
      </c>
      <c r="F14" s="6" t="s">
        <v>13</v>
      </c>
      <c r="G14" t="s">
        <v>15</v>
      </c>
      <c r="H14">
        <v>260</v>
      </c>
      <c r="I14" s="4">
        <f>D14</f>
        <v>-300000</v>
      </c>
      <c r="L14" s="7"/>
    </row>
    <row r="15" spans="1:12" x14ac:dyDescent="0.3">
      <c r="A15" s="24" t="s">
        <v>13</v>
      </c>
      <c r="B15" s="25">
        <v>263</v>
      </c>
      <c r="C15" s="26" t="s">
        <v>16</v>
      </c>
      <c r="D15" s="27">
        <f>-D12*0.02</f>
        <v>-20000</v>
      </c>
      <c r="E15" s="26"/>
      <c r="F15" s="24" t="s">
        <v>13</v>
      </c>
      <c r="G15" s="26" t="s">
        <v>15</v>
      </c>
      <c r="H15" s="26">
        <v>263</v>
      </c>
      <c r="I15" s="27">
        <f t="shared" ref="I15:I16" si="0">D15</f>
        <v>-20000</v>
      </c>
      <c r="L15" s="7"/>
    </row>
    <row r="16" spans="1:12" x14ac:dyDescent="0.3">
      <c r="A16" s="6" t="s">
        <v>13</v>
      </c>
      <c r="B16" s="3">
        <v>1986</v>
      </c>
      <c r="C16" t="s">
        <v>12</v>
      </c>
      <c r="D16" s="4">
        <f>D13*-1</f>
        <v>-141000</v>
      </c>
      <c r="F16" s="6" t="s">
        <v>13</v>
      </c>
      <c r="G16" t="s">
        <v>17</v>
      </c>
      <c r="H16">
        <v>1986</v>
      </c>
      <c r="I16" s="4">
        <f t="shared" si="0"/>
        <v>-141000</v>
      </c>
      <c r="L16" s="7"/>
    </row>
    <row r="17" spans="1:12" x14ac:dyDescent="0.3">
      <c r="A17" s="6" t="s">
        <v>13</v>
      </c>
      <c r="B17" s="3">
        <v>293</v>
      </c>
      <c r="C17" t="s">
        <v>18</v>
      </c>
      <c r="D17" s="4">
        <f>(D12+D13+D14+D15+D16)*-1</f>
        <v>-680000</v>
      </c>
      <c r="F17" s="6" t="s">
        <v>19</v>
      </c>
      <c r="G17" t="s">
        <v>15</v>
      </c>
      <c r="H17">
        <v>293</v>
      </c>
      <c r="I17" s="4">
        <f>D17</f>
        <v>-680000</v>
      </c>
      <c r="L17" s="7"/>
    </row>
    <row r="18" spans="1:12" x14ac:dyDescent="0.3">
      <c r="A18" s="24" t="s">
        <v>9</v>
      </c>
      <c r="B18" s="25">
        <v>542</v>
      </c>
      <c r="C18" s="26" t="s">
        <v>20</v>
      </c>
      <c r="D18" s="27">
        <f>D12*0.1</f>
        <v>100000</v>
      </c>
      <c r="E18" s="26"/>
      <c r="F18" s="24" t="s">
        <v>9</v>
      </c>
      <c r="G18" s="26" t="s">
        <v>11</v>
      </c>
      <c r="H18" s="26">
        <v>542</v>
      </c>
      <c r="I18" s="27">
        <f>D18</f>
        <v>100000</v>
      </c>
      <c r="L18" s="7"/>
    </row>
    <row r="19" spans="1:12" x14ac:dyDescent="0.3">
      <c r="A19" s="24" t="s">
        <v>13</v>
      </c>
      <c r="B19" s="25">
        <v>281</v>
      </c>
      <c r="C19" s="26" t="s">
        <v>21</v>
      </c>
      <c r="D19" s="27">
        <f>D18*-1</f>
        <v>-100000</v>
      </c>
      <c r="E19" s="26"/>
      <c r="F19" s="24" t="s">
        <v>13</v>
      </c>
      <c r="G19" s="26" t="s">
        <v>15</v>
      </c>
      <c r="H19" s="26">
        <v>281</v>
      </c>
      <c r="I19" s="27">
        <f>D19</f>
        <v>-100000</v>
      </c>
      <c r="L19" s="7"/>
    </row>
    <row r="20" spans="1:12" x14ac:dyDescent="0.3">
      <c r="A20" s="6" t="s">
        <v>9</v>
      </c>
      <c r="B20" s="3">
        <v>540</v>
      </c>
      <c r="C20" t="s">
        <v>12</v>
      </c>
      <c r="D20" s="4">
        <f>D18*0.141</f>
        <v>14099.999999999998</v>
      </c>
      <c r="F20" s="6" t="s">
        <v>9</v>
      </c>
      <c r="G20" t="s">
        <v>11</v>
      </c>
      <c r="H20">
        <v>540</v>
      </c>
      <c r="I20" s="4">
        <f>D20</f>
        <v>14099.999999999998</v>
      </c>
      <c r="L20" s="7"/>
    </row>
    <row r="21" spans="1:12" x14ac:dyDescent="0.3">
      <c r="A21" s="29" t="s">
        <v>19</v>
      </c>
      <c r="B21" s="30">
        <v>1986</v>
      </c>
      <c r="C21" s="8" t="s">
        <v>12</v>
      </c>
      <c r="D21" s="31">
        <f>D19*0.141</f>
        <v>-14099.999999999998</v>
      </c>
      <c r="E21" s="8"/>
      <c r="F21" s="29" t="s">
        <v>13</v>
      </c>
      <c r="G21" s="8" t="s">
        <v>17</v>
      </c>
      <c r="H21" s="8">
        <v>1986</v>
      </c>
      <c r="I21" s="31">
        <f>D21</f>
        <v>-14099.999999999998</v>
      </c>
      <c r="J21" s="8"/>
      <c r="K21" s="8"/>
      <c r="L21" s="9"/>
    </row>
    <row r="22" spans="1:12" x14ac:dyDescent="0.3">
      <c r="A22" s="10" t="s">
        <v>22</v>
      </c>
      <c r="B22" s="11"/>
      <c r="C22" s="12"/>
      <c r="D22" s="13">
        <f>SUM(D12:D21)</f>
        <v>0</v>
      </c>
      <c r="E22" s="12"/>
      <c r="F22" s="10" t="s">
        <v>22</v>
      </c>
      <c r="G22" s="12"/>
      <c r="H22" s="12"/>
      <c r="I22" s="13">
        <f>SUM(I12:I21)</f>
        <v>0</v>
      </c>
      <c r="J22" s="12"/>
      <c r="K22" s="12"/>
      <c r="L22" s="15"/>
    </row>
    <row r="23" spans="1:12" x14ac:dyDescent="0.3">
      <c r="D23" s="4"/>
      <c r="I23" s="4"/>
    </row>
    <row r="24" spans="1:12" s="2" customFormat="1" x14ac:dyDescent="0.3">
      <c r="A24" s="19" t="s">
        <v>23</v>
      </c>
      <c r="B24" s="20"/>
      <c r="C24" s="21"/>
      <c r="D24" s="35"/>
      <c r="E24" s="23"/>
      <c r="F24" s="21"/>
      <c r="G24" s="21"/>
      <c r="H24" s="21"/>
      <c r="I24" s="35"/>
      <c r="J24" s="21"/>
      <c r="K24" s="21"/>
      <c r="L24" s="23"/>
    </row>
    <row r="25" spans="1:12" s="2" customFormat="1" x14ac:dyDescent="0.3">
      <c r="A25" s="39" t="s">
        <v>1</v>
      </c>
      <c r="B25" s="40"/>
      <c r="C25" s="41"/>
      <c r="D25" s="41"/>
      <c r="E25" s="42"/>
      <c r="F25" s="41" t="s">
        <v>24</v>
      </c>
      <c r="G25" s="41"/>
      <c r="H25" s="41"/>
      <c r="I25" s="41"/>
      <c r="J25" s="41"/>
      <c r="K25" s="41"/>
      <c r="L25" s="42"/>
    </row>
    <row r="26" spans="1:12" x14ac:dyDescent="0.3">
      <c r="A26" s="6" t="s">
        <v>9</v>
      </c>
      <c r="B26" s="3">
        <v>293</v>
      </c>
      <c r="C26" t="s">
        <v>18</v>
      </c>
      <c r="D26" s="4">
        <f>-D17</f>
        <v>680000</v>
      </c>
      <c r="F26" s="6" t="s">
        <v>9</v>
      </c>
      <c r="G26" t="s">
        <v>15</v>
      </c>
      <c r="H26">
        <v>293</v>
      </c>
      <c r="I26" s="4">
        <f>D26</f>
        <v>680000</v>
      </c>
      <c r="L26" s="7"/>
    </row>
    <row r="27" spans="1:12" x14ac:dyDescent="0.3">
      <c r="A27" s="6" t="s">
        <v>13</v>
      </c>
      <c r="B27" s="3">
        <v>194</v>
      </c>
      <c r="C27" t="s">
        <v>25</v>
      </c>
      <c r="D27" s="4">
        <f>D17</f>
        <v>-680000</v>
      </c>
      <c r="F27" s="6" t="s">
        <v>13</v>
      </c>
      <c r="G27" t="s">
        <v>26</v>
      </c>
      <c r="H27">
        <v>194</v>
      </c>
      <c r="I27" s="4">
        <f>D27</f>
        <v>-680000</v>
      </c>
      <c r="L27" s="7"/>
    </row>
    <row r="28" spans="1:12" x14ac:dyDescent="0.3">
      <c r="A28" s="10" t="s">
        <v>27</v>
      </c>
      <c r="B28" s="11"/>
      <c r="C28" s="12"/>
      <c r="D28" s="13">
        <f>SUM(D26:D27)</f>
        <v>0</v>
      </c>
      <c r="E28" s="12"/>
      <c r="F28" s="10" t="s">
        <v>27</v>
      </c>
      <c r="G28" s="12"/>
      <c r="H28" s="12"/>
      <c r="I28" s="13">
        <f>SUM(I26:I27)</f>
        <v>0</v>
      </c>
      <c r="J28" s="12"/>
      <c r="K28" s="12"/>
      <c r="L28" s="15"/>
    </row>
    <row r="29" spans="1:12" x14ac:dyDescent="0.3">
      <c r="D29" s="4"/>
      <c r="I29" s="4"/>
    </row>
    <row r="30" spans="1:12" s="2" customFormat="1" x14ac:dyDescent="0.3">
      <c r="A30" s="16" t="s">
        <v>28</v>
      </c>
      <c r="B30" s="17"/>
      <c r="C30" s="14"/>
      <c r="D30" s="34"/>
      <c r="E30" s="14"/>
      <c r="F30" s="14"/>
      <c r="G30" s="14"/>
      <c r="H30" s="14"/>
      <c r="I30" s="14"/>
      <c r="J30" s="14"/>
      <c r="K30" s="14"/>
      <c r="L30" s="18"/>
    </row>
    <row r="31" spans="1:12" s="2" customFormat="1" x14ac:dyDescent="0.3">
      <c r="A31" s="16" t="s">
        <v>1</v>
      </c>
      <c r="B31" s="17"/>
      <c r="C31" s="14"/>
      <c r="D31" s="14"/>
      <c r="E31" s="14"/>
      <c r="F31" s="16" t="s">
        <v>2</v>
      </c>
      <c r="G31" s="14"/>
      <c r="H31" s="14"/>
      <c r="I31" s="14"/>
      <c r="J31" s="14"/>
      <c r="K31" s="14"/>
      <c r="L31" s="18"/>
    </row>
    <row r="32" spans="1:12" x14ac:dyDescent="0.3">
      <c r="A32" s="19" t="s">
        <v>3</v>
      </c>
      <c r="B32" s="20" t="s">
        <v>4</v>
      </c>
      <c r="C32" s="21" t="s">
        <v>5</v>
      </c>
      <c r="D32" s="22" t="s">
        <v>6</v>
      </c>
      <c r="E32" s="23"/>
      <c r="F32" s="21" t="s">
        <v>3</v>
      </c>
      <c r="G32" s="21" t="s">
        <v>7</v>
      </c>
      <c r="H32" s="22" t="s">
        <v>8</v>
      </c>
      <c r="I32" s="22" t="s">
        <v>6</v>
      </c>
      <c r="J32" s="21"/>
      <c r="K32" s="21"/>
      <c r="L32" s="23"/>
    </row>
    <row r="33" spans="1:12" x14ac:dyDescent="0.3">
      <c r="A33" s="6" t="s">
        <v>9</v>
      </c>
      <c r="B33" s="3">
        <v>500</v>
      </c>
      <c r="C33" t="s">
        <v>10</v>
      </c>
      <c r="D33" s="4">
        <v>1000000</v>
      </c>
      <c r="F33" s="6" t="s">
        <v>9</v>
      </c>
      <c r="G33" t="s">
        <v>11</v>
      </c>
      <c r="H33">
        <v>500</v>
      </c>
      <c r="I33" s="4">
        <f>D33</f>
        <v>1000000</v>
      </c>
      <c r="L33" s="7"/>
    </row>
    <row r="34" spans="1:12" x14ac:dyDescent="0.3">
      <c r="A34" s="6" t="s">
        <v>9</v>
      </c>
      <c r="B34" s="3">
        <v>540</v>
      </c>
      <c r="C34" t="s">
        <v>12</v>
      </c>
      <c r="D34" s="4">
        <f>D33*0.141</f>
        <v>141000</v>
      </c>
      <c r="F34" s="6" t="s">
        <v>9</v>
      </c>
      <c r="G34" t="s">
        <v>11</v>
      </c>
      <c r="H34">
        <v>540</v>
      </c>
      <c r="I34" s="4">
        <f>D34</f>
        <v>141000</v>
      </c>
      <c r="L34" s="7"/>
    </row>
    <row r="35" spans="1:12" x14ac:dyDescent="0.3">
      <c r="A35" s="6" t="s">
        <v>13</v>
      </c>
      <c r="B35" s="3">
        <v>260</v>
      </c>
      <c r="C35" t="s">
        <v>14</v>
      </c>
      <c r="D35" s="4">
        <f>-D33*0.3</f>
        <v>-300000</v>
      </c>
      <c r="F35" s="6" t="s">
        <v>13</v>
      </c>
      <c r="G35" t="s">
        <v>15</v>
      </c>
      <c r="H35">
        <v>260</v>
      </c>
      <c r="I35" s="4">
        <f>D35</f>
        <v>-300000</v>
      </c>
      <c r="L35" s="7"/>
    </row>
    <row r="36" spans="1:12" x14ac:dyDescent="0.3">
      <c r="A36" s="24" t="s">
        <v>13</v>
      </c>
      <c r="B36" s="25">
        <v>263</v>
      </c>
      <c r="C36" s="26" t="s">
        <v>16</v>
      </c>
      <c r="D36" s="27">
        <f>-D33*0.02</f>
        <v>-20000</v>
      </c>
      <c r="E36" s="26"/>
      <c r="F36" s="24" t="s">
        <v>13</v>
      </c>
      <c r="G36" s="26" t="s">
        <v>15</v>
      </c>
      <c r="H36" s="26">
        <v>263</v>
      </c>
      <c r="I36" s="27">
        <f t="shared" ref="I36:I37" si="1">D36</f>
        <v>-20000</v>
      </c>
      <c r="L36" s="7"/>
    </row>
    <row r="37" spans="1:12" x14ac:dyDescent="0.3">
      <c r="A37" s="6" t="s">
        <v>13</v>
      </c>
      <c r="B37" s="3">
        <v>1986</v>
      </c>
      <c r="C37" t="s">
        <v>12</v>
      </c>
      <c r="D37" s="4">
        <f>D34*-1</f>
        <v>-141000</v>
      </c>
      <c r="F37" s="6" t="s">
        <v>13</v>
      </c>
      <c r="G37" t="s">
        <v>17</v>
      </c>
      <c r="H37">
        <v>1986</v>
      </c>
      <c r="I37" s="4">
        <f t="shared" si="1"/>
        <v>-141000</v>
      </c>
      <c r="L37" s="7"/>
    </row>
    <row r="38" spans="1:12" x14ac:dyDescent="0.3">
      <c r="A38" s="6" t="s">
        <v>13</v>
      </c>
      <c r="B38" s="3">
        <v>293</v>
      </c>
      <c r="C38" t="s">
        <v>18</v>
      </c>
      <c r="D38" s="4">
        <f>(D33+D34+D35+D36+D37)*-1</f>
        <v>-680000</v>
      </c>
      <c r="F38" s="6" t="s">
        <v>19</v>
      </c>
      <c r="G38" t="s">
        <v>15</v>
      </c>
      <c r="H38">
        <v>293</v>
      </c>
      <c r="I38" s="4">
        <f>D38</f>
        <v>-680000</v>
      </c>
      <c r="L38" s="7"/>
    </row>
    <row r="39" spans="1:12" x14ac:dyDescent="0.3">
      <c r="A39" s="24" t="s">
        <v>9</v>
      </c>
      <c r="B39" s="25">
        <v>542</v>
      </c>
      <c r="C39" s="26" t="s">
        <v>20</v>
      </c>
      <c r="D39" s="27">
        <f>D33*0.1</f>
        <v>100000</v>
      </c>
      <c r="E39" s="26"/>
      <c r="F39" s="24" t="s">
        <v>9</v>
      </c>
      <c r="G39" s="26" t="s">
        <v>11</v>
      </c>
      <c r="H39" s="26">
        <v>542</v>
      </c>
      <c r="I39" s="27">
        <f>D39</f>
        <v>100000</v>
      </c>
      <c r="L39" s="7"/>
    </row>
    <row r="40" spans="1:12" x14ac:dyDescent="0.3">
      <c r="A40" s="24" t="s">
        <v>13</v>
      </c>
      <c r="B40" s="25">
        <v>281</v>
      </c>
      <c r="C40" s="26" t="s">
        <v>21</v>
      </c>
      <c r="D40" s="27">
        <f>D39*-1</f>
        <v>-100000</v>
      </c>
      <c r="E40" s="26"/>
      <c r="F40" s="24" t="s">
        <v>13</v>
      </c>
      <c r="G40" s="26" t="s">
        <v>15</v>
      </c>
      <c r="H40" s="26">
        <v>281</v>
      </c>
      <c r="I40" s="27">
        <f>D40</f>
        <v>-100000</v>
      </c>
      <c r="L40" s="7"/>
    </row>
    <row r="41" spans="1:12" x14ac:dyDescent="0.3">
      <c r="A41" s="6" t="s">
        <v>9</v>
      </c>
      <c r="B41" s="3">
        <v>540</v>
      </c>
      <c r="C41" t="s">
        <v>12</v>
      </c>
      <c r="D41" s="4">
        <f>D39*0.141</f>
        <v>14099.999999999998</v>
      </c>
      <c r="F41" s="6" t="s">
        <v>9</v>
      </c>
      <c r="G41" t="s">
        <v>11</v>
      </c>
      <c r="H41">
        <v>540</v>
      </c>
      <c r="I41" s="4">
        <f>D41</f>
        <v>14099.999999999998</v>
      </c>
      <c r="L41" s="7"/>
    </row>
    <row r="42" spans="1:12" x14ac:dyDescent="0.3">
      <c r="A42" s="6" t="s">
        <v>19</v>
      </c>
      <c r="B42" s="3">
        <v>1986</v>
      </c>
      <c r="C42" t="s">
        <v>12</v>
      </c>
      <c r="D42" s="4">
        <f>D40*0.141</f>
        <v>-14099.999999999998</v>
      </c>
      <c r="F42" s="6" t="s">
        <v>13</v>
      </c>
      <c r="G42" t="s">
        <v>17</v>
      </c>
      <c r="H42">
        <v>1986</v>
      </c>
      <c r="I42" s="4">
        <f>D42</f>
        <v>-14099.999999999998</v>
      </c>
      <c r="L42" s="7"/>
    </row>
    <row r="43" spans="1:12" x14ac:dyDescent="0.3">
      <c r="A43" s="10" t="s">
        <v>29</v>
      </c>
      <c r="B43" s="11"/>
      <c r="C43" s="12"/>
      <c r="D43" s="13">
        <f>SUM(D33:D42)</f>
        <v>0</v>
      </c>
      <c r="E43" s="12"/>
      <c r="F43" s="10" t="s">
        <v>29</v>
      </c>
      <c r="G43" s="12"/>
      <c r="H43" s="12"/>
      <c r="I43" s="13">
        <f>SUM(I33:I42)</f>
        <v>0</v>
      </c>
      <c r="J43" s="12"/>
      <c r="K43" s="12"/>
      <c r="L43" s="15"/>
    </row>
    <row r="44" spans="1:12" x14ac:dyDescent="0.3">
      <c r="D44" s="4"/>
      <c r="I44" s="4"/>
    </row>
    <row r="45" spans="1:12" s="2" customFormat="1" x14ac:dyDescent="0.3">
      <c r="A45" s="19" t="s">
        <v>30</v>
      </c>
      <c r="B45" s="20"/>
      <c r="C45" s="21"/>
      <c r="D45" s="35"/>
      <c r="E45" s="23"/>
      <c r="F45" s="21"/>
      <c r="G45" s="21"/>
      <c r="H45" s="21"/>
      <c r="I45" s="35"/>
      <c r="J45" s="21"/>
      <c r="K45" s="21"/>
      <c r="L45" s="23"/>
    </row>
    <row r="46" spans="1:12" s="2" customFormat="1" x14ac:dyDescent="0.3">
      <c r="A46" s="39" t="s">
        <v>1</v>
      </c>
      <c r="B46" s="40"/>
      <c r="C46" s="41"/>
      <c r="D46" s="41"/>
      <c r="E46" s="42"/>
      <c r="F46" s="41" t="s">
        <v>24</v>
      </c>
      <c r="G46" s="41"/>
      <c r="H46" s="41"/>
      <c r="I46" s="41"/>
      <c r="J46" s="41"/>
      <c r="K46" s="41"/>
      <c r="L46" s="42"/>
    </row>
    <row r="47" spans="1:12" x14ac:dyDescent="0.3">
      <c r="A47" s="6" t="s">
        <v>9</v>
      </c>
      <c r="B47" s="3">
        <v>293</v>
      </c>
      <c r="C47" t="s">
        <v>18</v>
      </c>
      <c r="D47" s="4">
        <f>-D38</f>
        <v>680000</v>
      </c>
      <c r="E47" s="7"/>
      <c r="F47" s="6" t="s">
        <v>9</v>
      </c>
      <c r="G47" t="s">
        <v>15</v>
      </c>
      <c r="H47">
        <v>293</v>
      </c>
      <c r="I47" s="4">
        <f>D47</f>
        <v>680000</v>
      </c>
      <c r="L47" s="7"/>
    </row>
    <row r="48" spans="1:12" x14ac:dyDescent="0.3">
      <c r="A48" s="29" t="s">
        <v>13</v>
      </c>
      <c r="B48" s="30">
        <v>194</v>
      </c>
      <c r="C48" s="8" t="s">
        <v>25</v>
      </c>
      <c r="D48" s="31">
        <f>D38</f>
        <v>-680000</v>
      </c>
      <c r="E48" s="9"/>
      <c r="F48" s="29" t="s">
        <v>13</v>
      </c>
      <c r="G48" s="8" t="s">
        <v>26</v>
      </c>
      <c r="H48" s="8">
        <v>194</v>
      </c>
      <c r="I48" s="31">
        <f>D48</f>
        <v>-680000</v>
      </c>
      <c r="J48" s="8"/>
      <c r="K48" s="8"/>
      <c r="L48" s="9"/>
    </row>
    <row r="49" spans="1:12" x14ac:dyDescent="0.3">
      <c r="A49" s="10" t="s">
        <v>31</v>
      </c>
      <c r="B49" s="11"/>
      <c r="C49" s="12"/>
      <c r="D49" s="13">
        <f>SUM(D47:D48)</f>
        <v>0</v>
      </c>
      <c r="E49" s="12"/>
      <c r="F49" s="10" t="s">
        <v>31</v>
      </c>
      <c r="G49" s="12"/>
      <c r="H49" s="12"/>
      <c r="I49" s="13">
        <f>SUM(I47:I48)</f>
        <v>0</v>
      </c>
      <c r="J49" s="12"/>
      <c r="K49" s="12"/>
      <c r="L49" s="15"/>
    </row>
    <row r="50" spans="1:12" x14ac:dyDescent="0.3">
      <c r="D50" s="4"/>
      <c r="I50" s="4"/>
    </row>
    <row r="51" spans="1:12" x14ac:dyDescent="0.3">
      <c r="A51" s="32" t="s">
        <v>32</v>
      </c>
      <c r="B51" s="43"/>
      <c r="C51" s="44"/>
      <c r="D51" s="45"/>
      <c r="E51" s="44"/>
      <c r="F51" s="44"/>
      <c r="G51" s="44"/>
      <c r="H51" s="44"/>
      <c r="I51" s="45"/>
      <c r="J51" s="44"/>
      <c r="K51" s="44"/>
      <c r="L51" s="46"/>
    </row>
    <row r="52" spans="1:12" x14ac:dyDescent="0.3">
      <c r="A52" s="51" t="s">
        <v>33</v>
      </c>
      <c r="D52" s="4"/>
      <c r="I52" s="4"/>
      <c r="L52" s="7"/>
    </row>
    <row r="53" spans="1:12" x14ac:dyDescent="0.3">
      <c r="A53" s="16" t="s">
        <v>34</v>
      </c>
      <c r="B53" s="17"/>
      <c r="C53" s="14"/>
      <c r="D53" s="14"/>
      <c r="E53" s="14"/>
      <c r="F53" s="16" t="s">
        <v>35</v>
      </c>
      <c r="G53" s="14"/>
      <c r="H53" s="14"/>
      <c r="I53" s="14"/>
      <c r="J53" s="14"/>
      <c r="K53" s="14"/>
      <c r="L53" s="18"/>
    </row>
    <row r="54" spans="1:12" x14ac:dyDescent="0.3">
      <c r="A54" s="19" t="s">
        <v>3</v>
      </c>
      <c r="B54" s="20" t="s">
        <v>4</v>
      </c>
      <c r="C54" s="21" t="s">
        <v>5</v>
      </c>
      <c r="D54" s="22" t="s">
        <v>6</v>
      </c>
      <c r="E54" s="23"/>
      <c r="F54" s="6"/>
      <c r="I54" s="4"/>
      <c r="J54" s="21"/>
      <c r="K54" s="21"/>
      <c r="L54" s="23"/>
    </row>
    <row r="55" spans="1:12" x14ac:dyDescent="0.3">
      <c r="A55" s="24" t="s">
        <v>9</v>
      </c>
      <c r="B55" s="25">
        <v>263</v>
      </c>
      <c r="C55" s="26" t="s">
        <v>16</v>
      </c>
      <c r="D55" s="27">
        <f>(D15+D36)*-1</f>
        <v>40000</v>
      </c>
      <c r="E55" s="28"/>
      <c r="F55" s="6"/>
      <c r="I55" s="4"/>
      <c r="L55" s="7"/>
    </row>
    <row r="56" spans="1:12" x14ac:dyDescent="0.3">
      <c r="A56" s="24" t="s">
        <v>9</v>
      </c>
      <c r="B56" s="25">
        <v>281</v>
      </c>
      <c r="C56" s="26" t="s">
        <v>21</v>
      </c>
      <c r="D56" s="27">
        <f>(D19+D40)*-1</f>
        <v>200000</v>
      </c>
      <c r="E56" s="28"/>
      <c r="F56" s="6"/>
      <c r="I56" s="4"/>
      <c r="L56" s="7"/>
    </row>
    <row r="57" spans="1:12" x14ac:dyDescent="0.3">
      <c r="A57" s="58" t="s">
        <v>19</v>
      </c>
      <c r="B57" s="25">
        <v>282</v>
      </c>
      <c r="C57" s="26" t="s">
        <v>36</v>
      </c>
      <c r="D57" s="27">
        <v>-10000</v>
      </c>
      <c r="E57" s="28"/>
      <c r="F57" s="6"/>
      <c r="I57" s="4"/>
      <c r="L57" s="7"/>
    </row>
    <row r="58" spans="1:12" x14ac:dyDescent="0.3">
      <c r="A58" s="6" t="s">
        <v>19</v>
      </c>
      <c r="B58" s="3">
        <v>240</v>
      </c>
      <c r="C58" t="s">
        <v>37</v>
      </c>
      <c r="D58" s="4">
        <v>-230000</v>
      </c>
      <c r="E58" s="7"/>
      <c r="F58" s="6"/>
      <c r="I58" s="4"/>
      <c r="L58" s="7"/>
    </row>
    <row r="59" spans="1:12" s="2" customFormat="1" x14ac:dyDescent="0.3">
      <c r="A59" s="6"/>
      <c r="B59" s="3"/>
      <c r="C59"/>
      <c r="D59" s="4"/>
      <c r="E59" s="7"/>
      <c r="F59" s="6"/>
      <c r="G59"/>
      <c r="H59"/>
      <c r="I59" s="4"/>
      <c r="J59"/>
      <c r="K59"/>
      <c r="L59" s="7"/>
    </row>
    <row r="60" spans="1:12" s="2" customFormat="1" x14ac:dyDescent="0.3">
      <c r="A60" s="10" t="s">
        <v>38</v>
      </c>
      <c r="B60" s="11"/>
      <c r="C60" s="12"/>
      <c r="D60" s="13">
        <f>SUM(D55:D59)</f>
        <v>0</v>
      </c>
      <c r="E60" s="15"/>
      <c r="F60" s="10"/>
      <c r="G60" s="11"/>
      <c r="H60" s="12"/>
      <c r="I60" s="13"/>
      <c r="J60" s="12"/>
      <c r="K60" s="12"/>
      <c r="L60" s="15"/>
    </row>
    <row r="61" spans="1:12" s="2" customFormat="1" x14ac:dyDescent="0.3">
      <c r="A61" s="6"/>
      <c r="B61" s="3"/>
      <c r="C61"/>
      <c r="D61" s="4"/>
      <c r="E61"/>
      <c r="F61"/>
      <c r="G61" s="3"/>
      <c r="H61"/>
      <c r="I61" s="4"/>
      <c r="J61"/>
      <c r="K61"/>
      <c r="L61" s="7"/>
    </row>
    <row r="62" spans="1:12" s="2" customFormat="1" x14ac:dyDescent="0.3">
      <c r="A62" s="6" t="s">
        <v>39</v>
      </c>
      <c r="B62" s="3"/>
      <c r="C62"/>
      <c r="D62" s="4"/>
      <c r="E62"/>
      <c r="F62"/>
      <c r="G62"/>
      <c r="H62"/>
      <c r="I62" s="4"/>
      <c r="J62"/>
      <c r="K62"/>
      <c r="L62" s="7"/>
    </row>
    <row r="63" spans="1:12" x14ac:dyDescent="0.3">
      <c r="A63" s="19" t="s">
        <v>40</v>
      </c>
      <c r="B63" s="20"/>
      <c r="C63" s="21"/>
      <c r="D63" s="35"/>
      <c r="E63" s="21"/>
      <c r="F63" s="21"/>
      <c r="G63" s="21"/>
      <c r="H63" s="21"/>
      <c r="I63" s="35"/>
      <c r="J63" s="21"/>
      <c r="K63" s="21"/>
      <c r="L63" s="23"/>
    </row>
    <row r="64" spans="1:12" x14ac:dyDescent="0.3">
      <c r="A64" s="16" t="s">
        <v>1</v>
      </c>
      <c r="B64" s="17"/>
      <c r="C64" s="14"/>
      <c r="D64" s="14"/>
      <c r="E64" s="14"/>
      <c r="F64" s="16" t="s">
        <v>35</v>
      </c>
      <c r="G64" s="14"/>
      <c r="H64" s="14"/>
      <c r="I64" s="14"/>
      <c r="J64" s="14"/>
      <c r="K64" s="14"/>
      <c r="L64" s="18"/>
    </row>
    <row r="65" spans="1:14" x14ac:dyDescent="0.3">
      <c r="A65" s="19" t="s">
        <v>3</v>
      </c>
      <c r="B65" s="20" t="s">
        <v>4</v>
      </c>
      <c r="C65" s="21" t="s">
        <v>5</v>
      </c>
      <c r="D65" s="22" t="s">
        <v>6</v>
      </c>
      <c r="E65" s="23"/>
      <c r="F65" s="19" t="s">
        <v>3</v>
      </c>
      <c r="G65" s="21" t="s">
        <v>7</v>
      </c>
      <c r="H65" s="22" t="s">
        <v>8</v>
      </c>
      <c r="I65" s="22" t="s">
        <v>6</v>
      </c>
      <c r="J65" s="21"/>
      <c r="K65" s="21"/>
      <c r="L65" s="23"/>
      <c r="N65" s="4"/>
    </row>
    <row r="66" spans="1:14" x14ac:dyDescent="0.3">
      <c r="A66" s="24" t="s">
        <v>9</v>
      </c>
      <c r="B66" s="25">
        <v>282</v>
      </c>
      <c r="C66" s="26" t="s">
        <v>36</v>
      </c>
      <c r="D66" s="27">
        <v>10000</v>
      </c>
      <c r="E66" s="28"/>
      <c r="F66" s="24" t="s">
        <v>9</v>
      </c>
      <c r="G66" s="26" t="s">
        <v>15</v>
      </c>
      <c r="H66" s="26">
        <v>282</v>
      </c>
      <c r="I66" s="27">
        <f t="shared" ref="I66:I69" si="2">D66</f>
        <v>10000</v>
      </c>
      <c r="J66" s="2"/>
      <c r="K66" s="2"/>
      <c r="L66" s="33"/>
      <c r="N66" s="4"/>
    </row>
    <row r="67" spans="1:14" x14ac:dyDescent="0.3">
      <c r="A67" s="24" t="s">
        <v>19</v>
      </c>
      <c r="B67" s="25">
        <v>542</v>
      </c>
      <c r="C67" s="26" t="s">
        <v>20</v>
      </c>
      <c r="D67" s="27">
        <v>-10000</v>
      </c>
      <c r="E67" s="28"/>
      <c r="F67" s="57" t="s">
        <v>13</v>
      </c>
      <c r="G67" s="26" t="s">
        <v>11</v>
      </c>
      <c r="H67" s="26">
        <v>542</v>
      </c>
      <c r="I67" s="27">
        <f t="shared" si="2"/>
        <v>-10000</v>
      </c>
      <c r="L67" s="7"/>
      <c r="N67" s="4"/>
    </row>
    <row r="68" spans="1:14" x14ac:dyDescent="0.3">
      <c r="A68" s="6" t="s">
        <v>9</v>
      </c>
      <c r="B68" s="3">
        <v>1986</v>
      </c>
      <c r="C68" t="s">
        <v>41</v>
      </c>
      <c r="D68" s="4">
        <f>D67*0.141*-1</f>
        <v>1409.9999999999998</v>
      </c>
      <c r="F68" s="6" t="s">
        <v>9</v>
      </c>
      <c r="G68" t="s">
        <v>17</v>
      </c>
      <c r="H68">
        <v>1986</v>
      </c>
      <c r="I68" s="4">
        <f t="shared" si="2"/>
        <v>1409.9999999999998</v>
      </c>
      <c r="L68" s="7"/>
    </row>
    <row r="69" spans="1:14" x14ac:dyDescent="0.3">
      <c r="A69" s="6" t="s">
        <v>13</v>
      </c>
      <c r="B69" s="3">
        <v>540</v>
      </c>
      <c r="C69" t="s">
        <v>41</v>
      </c>
      <c r="D69" s="4">
        <f>D68*-1</f>
        <v>-1409.9999999999998</v>
      </c>
      <c r="F69" s="6" t="s">
        <v>13</v>
      </c>
      <c r="G69" s="3" t="s">
        <v>11</v>
      </c>
      <c r="H69">
        <v>540</v>
      </c>
      <c r="I69" s="4">
        <f t="shared" si="2"/>
        <v>-1409.9999999999998</v>
      </c>
      <c r="L69" s="7"/>
    </row>
    <row r="70" spans="1:14" x14ac:dyDescent="0.3">
      <c r="A70" s="10" t="s">
        <v>42</v>
      </c>
      <c r="B70" s="11"/>
      <c r="C70" s="12"/>
      <c r="D70" s="13">
        <f>SUM(D66:D69)</f>
        <v>0</v>
      </c>
      <c r="E70" s="15"/>
      <c r="F70" s="12" t="s">
        <v>42</v>
      </c>
      <c r="G70" s="12"/>
      <c r="H70" s="12"/>
      <c r="I70" s="13">
        <f>SUM(I66:I69)</f>
        <v>0</v>
      </c>
      <c r="J70" s="12"/>
      <c r="K70" s="12"/>
      <c r="L70" s="15"/>
    </row>
    <row r="71" spans="1:14" s="2" customFormat="1" x14ac:dyDescent="0.3">
      <c r="A71" s="6"/>
      <c r="B71" s="3"/>
      <c r="C71"/>
      <c r="D71" s="4"/>
      <c r="E71" s="7"/>
      <c r="F71" s="6"/>
      <c r="G71"/>
      <c r="H71"/>
      <c r="I71" s="4"/>
      <c r="J71"/>
      <c r="K71"/>
      <c r="L71" s="7"/>
    </row>
    <row r="72" spans="1:14" x14ac:dyDescent="0.3">
      <c r="A72" s="6" t="s">
        <v>43</v>
      </c>
      <c r="D72" s="4"/>
      <c r="I72" s="4"/>
      <c r="L72" s="7"/>
    </row>
    <row r="73" spans="1:14" x14ac:dyDescent="0.3">
      <c r="A73" s="16" t="s">
        <v>1</v>
      </c>
      <c r="B73" s="17"/>
      <c r="C73" s="14"/>
      <c r="D73" s="14"/>
      <c r="E73" s="14"/>
      <c r="F73" s="16" t="s">
        <v>44</v>
      </c>
      <c r="G73" s="14"/>
      <c r="H73" s="14"/>
      <c r="I73" s="14"/>
      <c r="J73" s="14"/>
      <c r="K73" s="14"/>
      <c r="L73" s="18"/>
      <c r="N73" s="4"/>
    </row>
    <row r="74" spans="1:14" x14ac:dyDescent="0.3">
      <c r="A74" s="19" t="s">
        <v>3</v>
      </c>
      <c r="B74" s="20" t="s">
        <v>4</v>
      </c>
      <c r="C74" s="21" t="s">
        <v>5</v>
      </c>
      <c r="D74" s="22" t="s">
        <v>6</v>
      </c>
      <c r="E74" s="23"/>
      <c r="F74" s="19" t="s">
        <v>3</v>
      </c>
      <c r="G74" s="21" t="s">
        <v>7</v>
      </c>
      <c r="H74" s="22" t="s">
        <v>8</v>
      </c>
      <c r="I74" s="22" t="s">
        <v>6</v>
      </c>
      <c r="J74" s="21"/>
      <c r="K74" s="21"/>
      <c r="L74" s="23"/>
    </row>
    <row r="75" spans="1:14" x14ac:dyDescent="0.3">
      <c r="A75" s="24" t="s">
        <v>9</v>
      </c>
      <c r="B75" s="25">
        <v>263</v>
      </c>
      <c r="C75" s="26" t="s">
        <v>16</v>
      </c>
      <c r="D75" s="27">
        <v>40000</v>
      </c>
      <c r="E75" s="28"/>
      <c r="F75" s="24" t="s">
        <v>9</v>
      </c>
      <c r="G75" s="26" t="s">
        <v>15</v>
      </c>
      <c r="H75" s="26">
        <v>263</v>
      </c>
      <c r="I75" s="27">
        <f t="shared" ref="I75:I76" si="3">D75</f>
        <v>40000</v>
      </c>
      <c r="J75" s="2"/>
      <c r="K75" s="2"/>
      <c r="L75" s="33"/>
    </row>
    <row r="76" spans="1:14" x14ac:dyDescent="0.3">
      <c r="A76" s="24" t="s">
        <v>9</v>
      </c>
      <c r="B76" s="25">
        <v>281</v>
      </c>
      <c r="C76" s="26" t="s">
        <v>21</v>
      </c>
      <c r="D76" s="27">
        <v>200000</v>
      </c>
      <c r="E76" s="28"/>
      <c r="F76" s="24" t="s">
        <v>45</v>
      </c>
      <c r="G76" s="26" t="s">
        <v>15</v>
      </c>
      <c r="H76" s="26">
        <v>281</v>
      </c>
      <c r="I76" s="27">
        <f t="shared" si="3"/>
        <v>200000</v>
      </c>
      <c r="J76" s="2"/>
      <c r="K76" s="2"/>
      <c r="L76" s="33"/>
    </row>
    <row r="77" spans="1:14" x14ac:dyDescent="0.3">
      <c r="A77" s="58" t="s">
        <v>19</v>
      </c>
      <c r="B77" s="25">
        <v>282</v>
      </c>
      <c r="C77" s="26" t="s">
        <v>36</v>
      </c>
      <c r="D77" s="27">
        <v>-10000</v>
      </c>
      <c r="E77" s="28"/>
      <c r="F77" s="58" t="s">
        <v>13</v>
      </c>
      <c r="G77" s="26" t="s">
        <v>15</v>
      </c>
      <c r="H77" s="26">
        <v>282</v>
      </c>
      <c r="I77" s="27">
        <f>D77</f>
        <v>-10000</v>
      </c>
      <c r="L77" s="7"/>
    </row>
    <row r="78" spans="1:14" x14ac:dyDescent="0.3">
      <c r="A78" s="6" t="s">
        <v>19</v>
      </c>
      <c r="B78" s="3">
        <v>240</v>
      </c>
      <c r="C78" t="s">
        <v>37</v>
      </c>
      <c r="D78" s="4">
        <f>D58</f>
        <v>-230000</v>
      </c>
      <c r="E78" s="7"/>
      <c r="F78" s="36"/>
      <c r="G78" s="37"/>
      <c r="H78" s="37"/>
      <c r="I78" s="38"/>
      <c r="L78" s="7"/>
      <c r="M78" s="6"/>
    </row>
    <row r="79" spans="1:14" x14ac:dyDescent="0.3">
      <c r="A79" s="6"/>
      <c r="D79" s="4"/>
      <c r="E79" s="7"/>
      <c r="F79" s="6"/>
      <c r="I79" s="4"/>
      <c r="L79" s="7"/>
    </row>
    <row r="80" spans="1:14" x14ac:dyDescent="0.3">
      <c r="A80" s="6" t="s">
        <v>9</v>
      </c>
      <c r="B80" s="3">
        <v>240</v>
      </c>
      <c r="C80" t="s">
        <v>37</v>
      </c>
      <c r="D80" s="4">
        <f>D78*-1</f>
        <v>230000</v>
      </c>
      <c r="E80" s="7"/>
      <c r="F80" s="36"/>
      <c r="G80" s="37"/>
      <c r="H80" s="37"/>
      <c r="I80" s="38"/>
      <c r="L80" s="7"/>
    </row>
    <row r="81" spans="1:12" x14ac:dyDescent="0.3">
      <c r="A81" s="29" t="s">
        <v>13</v>
      </c>
      <c r="B81" s="30">
        <v>194</v>
      </c>
      <c r="C81" s="8" t="s">
        <v>25</v>
      </c>
      <c r="D81" s="31">
        <f>D80*-1</f>
        <v>-230000</v>
      </c>
      <c r="E81" s="9"/>
      <c r="F81" s="29" t="s">
        <v>13</v>
      </c>
      <c r="G81" s="8" t="s">
        <v>46</v>
      </c>
      <c r="H81" s="8">
        <v>194</v>
      </c>
      <c r="I81" s="31">
        <f>D81</f>
        <v>-230000</v>
      </c>
      <c r="J81" s="8"/>
      <c r="K81" s="8"/>
      <c r="L81" s="9"/>
    </row>
    <row r="82" spans="1:12" x14ac:dyDescent="0.3">
      <c r="A82" s="10" t="s">
        <v>47</v>
      </c>
      <c r="B82" s="11"/>
      <c r="C82" s="12"/>
      <c r="D82" s="13">
        <f>SUM(D75:D81)</f>
        <v>0</v>
      </c>
      <c r="E82" s="15"/>
      <c r="F82" s="10" t="s">
        <v>47</v>
      </c>
      <c r="G82" s="12"/>
      <c r="H82" s="12"/>
      <c r="I82" s="13">
        <f>SUM(I75:I81)</f>
        <v>0</v>
      </c>
      <c r="J82" s="12"/>
      <c r="K82" s="12"/>
      <c r="L82" s="12"/>
    </row>
    <row r="83" spans="1:12" x14ac:dyDescent="0.3">
      <c r="A83" s="32"/>
      <c r="B83" s="43"/>
      <c r="C83" s="44"/>
      <c r="D83" s="45"/>
      <c r="E83" s="44"/>
      <c r="F83" s="44"/>
      <c r="G83" s="44"/>
      <c r="H83" s="44"/>
      <c r="I83" s="45"/>
      <c r="J83" s="44"/>
      <c r="K83" s="44"/>
      <c r="L83" s="44"/>
    </row>
    <row r="84" spans="1:12" s="2" customFormat="1" x14ac:dyDescent="0.3">
      <c r="A84" s="16" t="s">
        <v>48</v>
      </c>
      <c r="B84" s="17"/>
      <c r="C84" s="14"/>
      <c r="D84" s="34"/>
      <c r="E84" s="14"/>
      <c r="F84" s="14"/>
      <c r="G84" s="14"/>
      <c r="H84" s="14"/>
      <c r="I84" s="14"/>
      <c r="J84" s="14"/>
      <c r="K84" s="14"/>
      <c r="L84" s="18"/>
    </row>
    <row r="85" spans="1:12" s="2" customFormat="1" x14ac:dyDescent="0.3">
      <c r="A85" s="16" t="s">
        <v>1</v>
      </c>
      <c r="B85" s="17"/>
      <c r="C85" s="14"/>
      <c r="D85" s="14"/>
      <c r="E85" s="14"/>
      <c r="F85" s="16" t="s">
        <v>2</v>
      </c>
      <c r="G85" s="14"/>
      <c r="H85" s="14"/>
      <c r="I85" s="14"/>
      <c r="J85" s="14"/>
      <c r="K85" s="14"/>
      <c r="L85" s="18"/>
    </row>
    <row r="86" spans="1:12" x14ac:dyDescent="0.3">
      <c r="A86" s="19" t="s">
        <v>3</v>
      </c>
      <c r="B86" s="20" t="s">
        <v>4</v>
      </c>
      <c r="C86" s="21" t="s">
        <v>5</v>
      </c>
      <c r="D86" s="22" t="s">
        <v>6</v>
      </c>
      <c r="E86" s="23"/>
      <c r="F86" s="21" t="s">
        <v>3</v>
      </c>
      <c r="G86" s="21" t="s">
        <v>7</v>
      </c>
      <c r="H86" s="22" t="s">
        <v>8</v>
      </c>
      <c r="I86" s="22" t="s">
        <v>6</v>
      </c>
      <c r="J86" s="21"/>
      <c r="K86" s="21"/>
      <c r="L86" s="23"/>
    </row>
    <row r="87" spans="1:12" x14ac:dyDescent="0.3">
      <c r="A87" s="6" t="s">
        <v>9</v>
      </c>
      <c r="B87" s="3">
        <v>500</v>
      </c>
      <c r="C87" t="s">
        <v>10</v>
      </c>
      <c r="D87" s="4">
        <v>1000000</v>
      </c>
      <c r="F87" s="6" t="s">
        <v>9</v>
      </c>
      <c r="G87" t="s">
        <v>11</v>
      </c>
      <c r="H87">
        <v>500</v>
      </c>
      <c r="I87" s="4">
        <f>D87</f>
        <v>1000000</v>
      </c>
      <c r="L87" s="7"/>
    </row>
    <row r="88" spans="1:12" x14ac:dyDescent="0.3">
      <c r="A88" s="6" t="s">
        <v>9</v>
      </c>
      <c r="B88" s="3">
        <v>540</v>
      </c>
      <c r="C88" t="s">
        <v>12</v>
      </c>
      <c r="D88" s="4">
        <f>D87*0.141</f>
        <v>141000</v>
      </c>
      <c r="F88" s="6" t="s">
        <v>9</v>
      </c>
      <c r="G88" t="s">
        <v>11</v>
      </c>
      <c r="H88">
        <v>540</v>
      </c>
      <c r="I88" s="4">
        <f>D88</f>
        <v>141000</v>
      </c>
      <c r="L88" s="7"/>
    </row>
    <row r="89" spans="1:12" x14ac:dyDescent="0.3">
      <c r="A89" s="6" t="s">
        <v>13</v>
      </c>
      <c r="B89" s="3">
        <v>260</v>
      </c>
      <c r="C89" t="s">
        <v>14</v>
      </c>
      <c r="D89" s="4">
        <f>-D87*0.3</f>
        <v>-300000</v>
      </c>
      <c r="F89" s="6" t="s">
        <v>13</v>
      </c>
      <c r="G89" t="s">
        <v>15</v>
      </c>
      <c r="H89">
        <v>260</v>
      </c>
      <c r="I89" s="4">
        <f>D89</f>
        <v>-300000</v>
      </c>
      <c r="L89" s="7"/>
    </row>
    <row r="90" spans="1:12" x14ac:dyDescent="0.3">
      <c r="A90" s="24" t="s">
        <v>13</v>
      </c>
      <c r="B90" s="25">
        <v>263</v>
      </c>
      <c r="C90" s="26" t="s">
        <v>16</v>
      </c>
      <c r="D90" s="27">
        <f>-D87*0.02</f>
        <v>-20000</v>
      </c>
      <c r="E90" s="26"/>
      <c r="F90" s="24" t="s">
        <v>13</v>
      </c>
      <c r="G90" s="26" t="s">
        <v>15</v>
      </c>
      <c r="H90" s="26">
        <v>263</v>
      </c>
      <c r="I90" s="27">
        <f t="shared" ref="I90:I91" si="4">D90</f>
        <v>-20000</v>
      </c>
      <c r="L90" s="7"/>
    </row>
    <row r="91" spans="1:12" x14ac:dyDescent="0.3">
      <c r="A91" s="6" t="s">
        <v>13</v>
      </c>
      <c r="B91" s="3">
        <v>1986</v>
      </c>
      <c r="C91" t="s">
        <v>12</v>
      </c>
      <c r="D91" s="4">
        <f>D88*-1</f>
        <v>-141000</v>
      </c>
      <c r="F91" s="6" t="s">
        <v>13</v>
      </c>
      <c r="G91" t="s">
        <v>17</v>
      </c>
      <c r="H91">
        <v>1986</v>
      </c>
      <c r="I91" s="4">
        <f t="shared" si="4"/>
        <v>-141000</v>
      </c>
      <c r="L91" s="7"/>
    </row>
    <row r="92" spans="1:12" x14ac:dyDescent="0.3">
      <c r="A92" s="6" t="s">
        <v>13</v>
      </c>
      <c r="B92" s="3">
        <v>293</v>
      </c>
      <c r="C92" t="s">
        <v>18</v>
      </c>
      <c r="D92" s="4">
        <f>(D87+D88+D89+D90+D91)*-1</f>
        <v>-680000</v>
      </c>
      <c r="F92" s="6" t="s">
        <v>19</v>
      </c>
      <c r="G92" t="s">
        <v>15</v>
      </c>
      <c r="H92">
        <v>293</v>
      </c>
      <c r="I92" s="4">
        <f>D92</f>
        <v>-680000</v>
      </c>
      <c r="L92" s="7"/>
    </row>
    <row r="93" spans="1:12" x14ac:dyDescent="0.3">
      <c r="A93" s="24" t="s">
        <v>9</v>
      </c>
      <c r="B93" s="25">
        <v>542</v>
      </c>
      <c r="C93" s="26" t="s">
        <v>20</v>
      </c>
      <c r="D93" s="27">
        <f>D87*0.095</f>
        <v>95000</v>
      </c>
      <c r="E93" s="26"/>
      <c r="F93" s="24" t="s">
        <v>9</v>
      </c>
      <c r="G93" s="26" t="s">
        <v>11</v>
      </c>
      <c r="H93" s="26">
        <v>542</v>
      </c>
      <c r="I93" s="27">
        <f>D93</f>
        <v>95000</v>
      </c>
      <c r="L93" s="7"/>
    </row>
    <row r="94" spans="1:12" x14ac:dyDescent="0.3">
      <c r="A94" s="24" t="s">
        <v>13</v>
      </c>
      <c r="B94" s="25">
        <v>281</v>
      </c>
      <c r="C94" s="26" t="s">
        <v>21</v>
      </c>
      <c r="D94" s="27">
        <f>D93*-1</f>
        <v>-95000</v>
      </c>
      <c r="E94" s="26"/>
      <c r="F94" s="24" t="s">
        <v>13</v>
      </c>
      <c r="G94" s="26" t="s">
        <v>15</v>
      </c>
      <c r="H94" s="26">
        <v>281</v>
      </c>
      <c r="I94" s="27">
        <f>D94</f>
        <v>-95000</v>
      </c>
      <c r="L94" s="7"/>
    </row>
    <row r="95" spans="1:12" x14ac:dyDescent="0.3">
      <c r="A95" s="6" t="s">
        <v>9</v>
      </c>
      <c r="B95" s="3">
        <v>540</v>
      </c>
      <c r="C95" t="s">
        <v>12</v>
      </c>
      <c r="D95" s="4">
        <f>D93*0.141</f>
        <v>13394.999999999998</v>
      </c>
      <c r="F95" s="6" t="s">
        <v>9</v>
      </c>
      <c r="G95" t="s">
        <v>11</v>
      </c>
      <c r="H95">
        <v>540</v>
      </c>
      <c r="I95" s="4">
        <f>D95</f>
        <v>13394.999999999998</v>
      </c>
      <c r="L95" s="7"/>
    </row>
    <row r="96" spans="1:12" x14ac:dyDescent="0.3">
      <c r="A96" s="29" t="s">
        <v>19</v>
      </c>
      <c r="B96" s="30">
        <v>1986</v>
      </c>
      <c r="C96" s="8" t="s">
        <v>12</v>
      </c>
      <c r="D96" s="31">
        <f>D94*0.141</f>
        <v>-13394.999999999998</v>
      </c>
      <c r="E96" s="8"/>
      <c r="F96" s="29" t="s">
        <v>13</v>
      </c>
      <c r="G96" s="8" t="s">
        <v>17</v>
      </c>
      <c r="H96" s="8">
        <v>1986</v>
      </c>
      <c r="I96" s="31">
        <f>D96</f>
        <v>-13394.999999999998</v>
      </c>
      <c r="J96" s="8"/>
      <c r="K96" s="8"/>
      <c r="L96" s="9"/>
    </row>
    <row r="97" spans="1:12" x14ac:dyDescent="0.3">
      <c r="A97" s="10" t="s">
        <v>49</v>
      </c>
      <c r="B97" s="11"/>
      <c r="C97" s="12"/>
      <c r="D97" s="13">
        <f>SUM(D87:D96)</f>
        <v>0</v>
      </c>
      <c r="E97" s="12"/>
      <c r="F97" s="10" t="s">
        <v>49</v>
      </c>
      <c r="G97" s="12"/>
      <c r="H97" s="12"/>
      <c r="I97" s="13">
        <f>SUM(I87:I96)</f>
        <v>0</v>
      </c>
      <c r="J97" s="12"/>
      <c r="K97" s="12"/>
      <c r="L97" s="15"/>
    </row>
    <row r="98" spans="1:12" x14ac:dyDescent="0.3">
      <c r="D98" s="4"/>
      <c r="I98" s="4"/>
    </row>
    <row r="99" spans="1:12" s="2" customFormat="1" x14ac:dyDescent="0.3">
      <c r="A99" s="19" t="s">
        <v>50</v>
      </c>
      <c r="B99" s="20"/>
      <c r="C99" s="21"/>
      <c r="D99" s="35"/>
      <c r="E99" s="23"/>
      <c r="F99" s="21"/>
      <c r="G99" s="21"/>
      <c r="H99" s="21"/>
      <c r="I99" s="35"/>
      <c r="J99" s="21"/>
      <c r="K99" s="21"/>
      <c r="L99" s="23"/>
    </row>
    <row r="100" spans="1:12" s="2" customFormat="1" x14ac:dyDescent="0.3">
      <c r="A100" s="39" t="s">
        <v>1</v>
      </c>
      <c r="B100" s="40"/>
      <c r="C100" s="41"/>
      <c r="D100" s="41"/>
      <c r="E100" s="42"/>
      <c r="F100" s="41" t="s">
        <v>24</v>
      </c>
      <c r="G100" s="41"/>
      <c r="H100" s="41"/>
      <c r="I100" s="41"/>
      <c r="J100" s="41"/>
      <c r="K100" s="41"/>
      <c r="L100" s="42"/>
    </row>
    <row r="101" spans="1:12" x14ac:dyDescent="0.3">
      <c r="A101" s="6" t="s">
        <v>9</v>
      </c>
      <c r="B101" s="3">
        <v>293</v>
      </c>
      <c r="C101" t="s">
        <v>18</v>
      </c>
      <c r="D101" s="4">
        <f>-D92</f>
        <v>680000</v>
      </c>
      <c r="F101" s="6" t="s">
        <v>9</v>
      </c>
      <c r="G101" t="s">
        <v>15</v>
      </c>
      <c r="H101">
        <v>293</v>
      </c>
      <c r="I101" s="4">
        <f>D101</f>
        <v>680000</v>
      </c>
      <c r="L101" s="7"/>
    </row>
    <row r="102" spans="1:12" x14ac:dyDescent="0.3">
      <c r="A102" s="6" t="s">
        <v>13</v>
      </c>
      <c r="B102" s="3">
        <v>194</v>
      </c>
      <c r="C102" t="s">
        <v>25</v>
      </c>
      <c r="D102" s="4">
        <f>D92</f>
        <v>-680000</v>
      </c>
      <c r="F102" s="6" t="s">
        <v>13</v>
      </c>
      <c r="G102" t="s">
        <v>26</v>
      </c>
      <c r="H102">
        <v>194</v>
      </c>
      <c r="I102" s="4">
        <f>D102</f>
        <v>-680000</v>
      </c>
      <c r="L102" s="7"/>
    </row>
    <row r="103" spans="1:12" x14ac:dyDescent="0.3">
      <c r="A103" s="10" t="s">
        <v>51</v>
      </c>
      <c r="B103" s="11"/>
      <c r="C103" s="12"/>
      <c r="D103" s="13">
        <f>SUM(D101:D102)</f>
        <v>0</v>
      </c>
      <c r="E103" s="12"/>
      <c r="F103" s="10" t="s">
        <v>51</v>
      </c>
      <c r="G103" s="12"/>
      <c r="H103" s="12"/>
      <c r="I103" s="13">
        <f>SUM(I101:I102)</f>
        <v>0</v>
      </c>
      <c r="J103" s="12"/>
      <c r="K103" s="12"/>
      <c r="L103" s="15"/>
    </row>
    <row r="104" spans="1:12" x14ac:dyDescent="0.3">
      <c r="D104" s="4"/>
      <c r="I104" s="4"/>
    </row>
    <row r="105" spans="1:12" s="2" customFormat="1" x14ac:dyDescent="0.3">
      <c r="A105" s="16" t="s">
        <v>52</v>
      </c>
      <c r="B105" s="17"/>
      <c r="C105" s="14"/>
      <c r="D105" s="34"/>
      <c r="E105" s="14"/>
      <c r="F105" s="14"/>
      <c r="G105" s="14"/>
      <c r="H105" s="14"/>
      <c r="I105" s="14"/>
      <c r="J105" s="14"/>
      <c r="K105" s="14"/>
      <c r="L105" s="18"/>
    </row>
    <row r="106" spans="1:12" s="2" customFormat="1" x14ac:dyDescent="0.3">
      <c r="A106" s="16" t="s">
        <v>1</v>
      </c>
      <c r="B106" s="17"/>
      <c r="C106" s="14"/>
      <c r="D106" s="14"/>
      <c r="E106" s="14"/>
      <c r="F106" s="16" t="s">
        <v>2</v>
      </c>
      <c r="G106" s="14"/>
      <c r="H106" s="14"/>
      <c r="I106" s="14"/>
      <c r="J106" s="14"/>
      <c r="K106" s="14"/>
      <c r="L106" s="18"/>
    </row>
    <row r="107" spans="1:12" x14ac:dyDescent="0.3">
      <c r="A107" s="19" t="s">
        <v>3</v>
      </c>
      <c r="B107" s="20" t="s">
        <v>4</v>
      </c>
      <c r="C107" s="21" t="s">
        <v>5</v>
      </c>
      <c r="D107" s="22" t="s">
        <v>6</v>
      </c>
      <c r="E107" s="23"/>
      <c r="F107" s="21" t="s">
        <v>3</v>
      </c>
      <c r="G107" s="21" t="s">
        <v>7</v>
      </c>
      <c r="H107" s="22" t="s">
        <v>8</v>
      </c>
      <c r="I107" s="22" t="s">
        <v>6</v>
      </c>
      <c r="J107" s="21"/>
      <c r="K107" s="21"/>
      <c r="L107" s="23"/>
    </row>
    <row r="108" spans="1:12" x14ac:dyDescent="0.3">
      <c r="A108" s="6" t="s">
        <v>9</v>
      </c>
      <c r="B108" s="3">
        <v>500</v>
      </c>
      <c r="C108" t="s">
        <v>10</v>
      </c>
      <c r="D108" s="4">
        <v>1000000</v>
      </c>
      <c r="F108" s="6" t="s">
        <v>9</v>
      </c>
      <c r="G108" t="s">
        <v>11</v>
      </c>
      <c r="H108">
        <v>500</v>
      </c>
      <c r="I108" s="4">
        <f>D108</f>
        <v>1000000</v>
      </c>
      <c r="L108" s="7"/>
    </row>
    <row r="109" spans="1:12" x14ac:dyDescent="0.3">
      <c r="A109" s="6" t="s">
        <v>9</v>
      </c>
      <c r="B109" s="3">
        <v>540</v>
      </c>
      <c r="C109" t="s">
        <v>12</v>
      </c>
      <c r="D109" s="4">
        <f>D108*0.141</f>
        <v>141000</v>
      </c>
      <c r="F109" s="6" t="s">
        <v>9</v>
      </c>
      <c r="G109" t="s">
        <v>11</v>
      </c>
      <c r="H109">
        <v>540</v>
      </c>
      <c r="I109" s="4">
        <f>D109</f>
        <v>141000</v>
      </c>
      <c r="L109" s="7"/>
    </row>
    <row r="110" spans="1:12" x14ac:dyDescent="0.3">
      <c r="A110" s="6" t="s">
        <v>13</v>
      </c>
      <c r="B110" s="3">
        <v>260</v>
      </c>
      <c r="C110" t="s">
        <v>14</v>
      </c>
      <c r="D110" s="4">
        <f>-D108*0.3</f>
        <v>-300000</v>
      </c>
      <c r="F110" s="6" t="s">
        <v>13</v>
      </c>
      <c r="G110" t="s">
        <v>15</v>
      </c>
      <c r="H110">
        <v>260</v>
      </c>
      <c r="I110" s="4">
        <f>D110</f>
        <v>-300000</v>
      </c>
      <c r="L110" s="7"/>
    </row>
    <row r="111" spans="1:12" x14ac:dyDescent="0.3">
      <c r="A111" s="24" t="s">
        <v>13</v>
      </c>
      <c r="B111" s="25">
        <v>263</v>
      </c>
      <c r="C111" s="26" t="s">
        <v>16</v>
      </c>
      <c r="D111" s="27">
        <f>-D108*0.02</f>
        <v>-20000</v>
      </c>
      <c r="E111" s="26"/>
      <c r="F111" s="24" t="s">
        <v>13</v>
      </c>
      <c r="G111" s="26" t="s">
        <v>15</v>
      </c>
      <c r="H111" s="26">
        <v>263</v>
      </c>
      <c r="I111" s="27">
        <f t="shared" ref="I111:I112" si="5">D111</f>
        <v>-20000</v>
      </c>
      <c r="L111" s="7"/>
    </row>
    <row r="112" spans="1:12" x14ac:dyDescent="0.3">
      <c r="A112" s="6" t="s">
        <v>13</v>
      </c>
      <c r="B112" s="3">
        <v>1986</v>
      </c>
      <c r="C112" t="s">
        <v>12</v>
      </c>
      <c r="D112" s="4">
        <f>D109*-1</f>
        <v>-141000</v>
      </c>
      <c r="F112" s="6" t="s">
        <v>13</v>
      </c>
      <c r="G112" t="s">
        <v>17</v>
      </c>
      <c r="H112">
        <v>1986</v>
      </c>
      <c r="I112" s="4">
        <f t="shared" si="5"/>
        <v>-141000</v>
      </c>
      <c r="L112" s="7"/>
    </row>
    <row r="113" spans="1:12" x14ac:dyDescent="0.3">
      <c r="A113" s="6" t="s">
        <v>13</v>
      </c>
      <c r="B113" s="3">
        <v>293</v>
      </c>
      <c r="C113" t="s">
        <v>18</v>
      </c>
      <c r="D113" s="4">
        <f>(D108+D109+D110+D111+D112)*-1</f>
        <v>-680000</v>
      </c>
      <c r="F113" s="6" t="s">
        <v>19</v>
      </c>
      <c r="G113" t="s">
        <v>15</v>
      </c>
      <c r="H113">
        <v>293</v>
      </c>
      <c r="I113" s="4">
        <f>D113</f>
        <v>-680000</v>
      </c>
      <c r="L113" s="7"/>
    </row>
    <row r="114" spans="1:12" x14ac:dyDescent="0.3">
      <c r="A114" s="24" t="s">
        <v>9</v>
      </c>
      <c r="B114" s="25">
        <v>542</v>
      </c>
      <c r="C114" s="26" t="s">
        <v>20</v>
      </c>
      <c r="D114" s="27">
        <f>D108*0.095</f>
        <v>95000</v>
      </c>
      <c r="E114" s="26"/>
      <c r="F114" s="24" t="s">
        <v>9</v>
      </c>
      <c r="G114" s="26" t="s">
        <v>11</v>
      </c>
      <c r="H114" s="26">
        <v>542</v>
      </c>
      <c r="I114" s="27">
        <f>D114</f>
        <v>95000</v>
      </c>
      <c r="L114" s="7"/>
    </row>
    <row r="115" spans="1:12" x14ac:dyDescent="0.3">
      <c r="A115" s="24" t="s">
        <v>13</v>
      </c>
      <c r="B115" s="25">
        <v>281</v>
      </c>
      <c r="C115" s="26" t="s">
        <v>21</v>
      </c>
      <c r="D115" s="27">
        <f>D114*-1</f>
        <v>-95000</v>
      </c>
      <c r="E115" s="26"/>
      <c r="F115" s="24" t="s">
        <v>13</v>
      </c>
      <c r="G115" s="26" t="s">
        <v>15</v>
      </c>
      <c r="H115" s="26">
        <v>281</v>
      </c>
      <c r="I115" s="27">
        <f>D115</f>
        <v>-95000</v>
      </c>
      <c r="L115" s="7"/>
    </row>
    <row r="116" spans="1:12" x14ac:dyDescent="0.3">
      <c r="A116" s="6" t="s">
        <v>9</v>
      </c>
      <c r="B116" s="3">
        <v>540</v>
      </c>
      <c r="C116" t="s">
        <v>12</v>
      </c>
      <c r="D116" s="4">
        <f>D114*0.141</f>
        <v>13394.999999999998</v>
      </c>
      <c r="F116" s="6" t="s">
        <v>9</v>
      </c>
      <c r="G116" t="s">
        <v>11</v>
      </c>
      <c r="H116">
        <v>540</v>
      </c>
      <c r="I116" s="4">
        <f>D116</f>
        <v>13394.999999999998</v>
      </c>
      <c r="L116" s="7"/>
    </row>
    <row r="117" spans="1:12" x14ac:dyDescent="0.3">
      <c r="A117" s="6" t="s">
        <v>19</v>
      </c>
      <c r="B117" s="3">
        <v>1986</v>
      </c>
      <c r="C117" t="s">
        <v>12</v>
      </c>
      <c r="D117" s="4">
        <f>D115*0.141</f>
        <v>-13394.999999999998</v>
      </c>
      <c r="F117" s="6" t="s">
        <v>13</v>
      </c>
      <c r="G117" t="s">
        <v>17</v>
      </c>
      <c r="H117">
        <v>1986</v>
      </c>
      <c r="I117" s="4">
        <f>D117</f>
        <v>-13394.999999999998</v>
      </c>
      <c r="L117" s="7"/>
    </row>
    <row r="118" spans="1:12" x14ac:dyDescent="0.3">
      <c r="A118" s="10" t="s">
        <v>53</v>
      </c>
      <c r="B118" s="11"/>
      <c r="C118" s="12"/>
      <c r="D118" s="13">
        <f>SUM(D108:D117)</f>
        <v>0</v>
      </c>
      <c r="E118" s="12"/>
      <c r="F118" s="10" t="s">
        <v>53</v>
      </c>
      <c r="G118" s="12"/>
      <c r="H118" s="12"/>
      <c r="I118" s="13">
        <f>SUM(I108:I117)</f>
        <v>0</v>
      </c>
      <c r="J118" s="12"/>
      <c r="K118" s="12"/>
      <c r="L118" s="15"/>
    </row>
    <row r="119" spans="1:12" x14ac:dyDescent="0.3">
      <c r="D119" s="4"/>
      <c r="I119" s="4"/>
    </row>
    <row r="120" spans="1:12" s="2" customFormat="1" x14ac:dyDescent="0.3">
      <c r="A120" s="19" t="s">
        <v>54</v>
      </c>
      <c r="B120" s="20"/>
      <c r="C120" s="21"/>
      <c r="D120" s="35"/>
      <c r="E120" s="23"/>
      <c r="F120" s="21"/>
      <c r="G120" s="21"/>
      <c r="H120" s="21"/>
      <c r="I120" s="35"/>
      <c r="J120" s="21"/>
      <c r="K120" s="21"/>
      <c r="L120" s="23"/>
    </row>
    <row r="121" spans="1:12" s="2" customFormat="1" x14ac:dyDescent="0.3">
      <c r="A121" s="39" t="s">
        <v>1</v>
      </c>
      <c r="B121" s="40"/>
      <c r="C121" s="41"/>
      <c r="D121" s="41"/>
      <c r="E121" s="42"/>
      <c r="F121" s="41" t="s">
        <v>24</v>
      </c>
      <c r="G121" s="41"/>
      <c r="H121" s="41"/>
      <c r="I121" s="41"/>
      <c r="J121" s="41"/>
      <c r="K121" s="41"/>
      <c r="L121" s="42"/>
    </row>
    <row r="122" spans="1:12" x14ac:dyDescent="0.3">
      <c r="A122" s="6" t="s">
        <v>9</v>
      </c>
      <c r="B122" s="3">
        <v>293</v>
      </c>
      <c r="C122" t="s">
        <v>18</v>
      </c>
      <c r="D122" s="4">
        <f>-D113</f>
        <v>680000</v>
      </c>
      <c r="E122" s="7"/>
      <c r="F122" s="6" t="s">
        <v>9</v>
      </c>
      <c r="G122" t="s">
        <v>15</v>
      </c>
      <c r="H122">
        <v>293</v>
      </c>
      <c r="I122" s="4">
        <f>D122</f>
        <v>680000</v>
      </c>
      <c r="L122" s="7"/>
    </row>
    <row r="123" spans="1:12" x14ac:dyDescent="0.3">
      <c r="A123" s="29" t="s">
        <v>13</v>
      </c>
      <c r="B123" s="30">
        <v>194</v>
      </c>
      <c r="C123" s="8" t="s">
        <v>25</v>
      </c>
      <c r="D123" s="31">
        <f>D113</f>
        <v>-680000</v>
      </c>
      <c r="E123" s="9"/>
      <c r="F123" s="29" t="s">
        <v>13</v>
      </c>
      <c r="G123" s="8" t="s">
        <v>26</v>
      </c>
      <c r="H123" s="8">
        <v>194</v>
      </c>
      <c r="I123" s="31">
        <f>D123</f>
        <v>-680000</v>
      </c>
      <c r="J123" s="8"/>
      <c r="K123" s="8"/>
      <c r="L123" s="9"/>
    </row>
    <row r="124" spans="1:12" x14ac:dyDescent="0.3">
      <c r="A124" s="10" t="s">
        <v>55</v>
      </c>
      <c r="B124" s="11"/>
      <c r="C124" s="12"/>
      <c r="D124" s="13">
        <f>SUM(D122:D123)</f>
        <v>0</v>
      </c>
      <c r="E124" s="12"/>
      <c r="F124" s="10" t="s">
        <v>55</v>
      </c>
      <c r="G124" s="12"/>
      <c r="H124" s="12"/>
      <c r="I124" s="13">
        <f>SUM(I122:I123)</f>
        <v>0</v>
      </c>
      <c r="J124" s="12"/>
      <c r="K124" s="12"/>
      <c r="L124" s="15"/>
    </row>
    <row r="125" spans="1:12" x14ac:dyDescent="0.3">
      <c r="A125" s="6"/>
      <c r="D125" s="4"/>
      <c r="I125" s="4"/>
    </row>
    <row r="126" spans="1:12" x14ac:dyDescent="0.3">
      <c r="A126" s="32" t="s">
        <v>56</v>
      </c>
      <c r="B126" s="43"/>
      <c r="C126" s="44"/>
      <c r="D126" s="45"/>
      <c r="E126" s="44"/>
      <c r="F126" s="44"/>
      <c r="G126" s="44"/>
      <c r="H126" s="44"/>
      <c r="I126" s="45"/>
      <c r="J126" s="44"/>
      <c r="K126" s="44"/>
      <c r="L126" s="46"/>
    </row>
    <row r="127" spans="1:12" x14ac:dyDescent="0.3">
      <c r="A127" s="51" t="s">
        <v>57</v>
      </c>
      <c r="B127" s="52"/>
      <c r="C127" s="53"/>
      <c r="D127" s="54"/>
      <c r="E127" s="53"/>
      <c r="F127" s="53"/>
      <c r="G127" s="53"/>
      <c r="H127" s="53"/>
      <c r="I127" s="54"/>
      <c r="J127" s="53"/>
      <c r="L127" s="7"/>
    </row>
    <row r="128" spans="1:12" x14ac:dyDescent="0.3">
      <c r="A128" s="16" t="s">
        <v>34</v>
      </c>
      <c r="B128" s="17"/>
      <c r="C128" s="14"/>
      <c r="D128" s="14"/>
      <c r="E128" s="14"/>
      <c r="F128" s="16" t="s">
        <v>35</v>
      </c>
      <c r="G128" s="14"/>
      <c r="H128" s="14"/>
      <c r="I128" s="14"/>
      <c r="J128" s="14"/>
      <c r="K128" s="14"/>
      <c r="L128" s="18"/>
    </row>
    <row r="129" spans="1:12" x14ac:dyDescent="0.3">
      <c r="A129" s="19" t="s">
        <v>3</v>
      </c>
      <c r="B129" s="20" t="s">
        <v>4</v>
      </c>
      <c r="C129" s="21" t="s">
        <v>5</v>
      </c>
      <c r="D129" s="22" t="s">
        <v>6</v>
      </c>
      <c r="E129" s="23"/>
      <c r="F129" s="6"/>
      <c r="I129" s="4"/>
      <c r="J129" s="21"/>
      <c r="K129" s="21"/>
      <c r="L129" s="23"/>
    </row>
    <row r="130" spans="1:12" x14ac:dyDescent="0.3">
      <c r="A130" s="24" t="s">
        <v>9</v>
      </c>
      <c r="B130" s="25">
        <v>263</v>
      </c>
      <c r="C130" s="26" t="s">
        <v>16</v>
      </c>
      <c r="D130" s="27">
        <v>40000</v>
      </c>
      <c r="E130" s="28"/>
      <c r="F130" s="6"/>
      <c r="I130" s="4"/>
      <c r="L130" s="7"/>
    </row>
    <row r="131" spans="1:12" x14ac:dyDescent="0.3">
      <c r="A131" s="24" t="s">
        <v>9</v>
      </c>
      <c r="B131" s="25">
        <v>281</v>
      </c>
      <c r="C131" s="26" t="s">
        <v>21</v>
      </c>
      <c r="D131" s="27">
        <v>190000</v>
      </c>
      <c r="E131" s="28"/>
      <c r="F131" s="6"/>
      <c r="I131" s="4"/>
      <c r="L131" s="7"/>
    </row>
    <row r="132" spans="1:12" x14ac:dyDescent="0.3">
      <c r="A132" s="24" t="s">
        <v>9</v>
      </c>
      <c r="B132" s="25">
        <v>282</v>
      </c>
      <c r="C132" s="26" t="s">
        <v>36</v>
      </c>
      <c r="D132" s="27">
        <v>15000</v>
      </c>
      <c r="E132" s="28"/>
      <c r="F132" s="6"/>
      <c r="I132" s="4"/>
      <c r="L132" s="7"/>
    </row>
    <row r="133" spans="1:12" x14ac:dyDescent="0.3">
      <c r="A133" s="6" t="s">
        <v>19</v>
      </c>
      <c r="B133" s="3">
        <v>240</v>
      </c>
      <c r="C133" t="s">
        <v>37</v>
      </c>
      <c r="D133" s="4">
        <v>-245000</v>
      </c>
      <c r="E133" s="7"/>
      <c r="F133" s="6"/>
      <c r="I133" s="4"/>
      <c r="L133" s="7"/>
    </row>
    <row r="134" spans="1:12" s="2" customFormat="1" x14ac:dyDescent="0.3">
      <c r="A134" s="6"/>
      <c r="B134" s="3"/>
      <c r="C134"/>
      <c r="D134" s="4"/>
      <c r="E134" s="7"/>
      <c r="F134" s="6"/>
      <c r="G134"/>
      <c r="H134"/>
      <c r="I134" s="4"/>
      <c r="J134"/>
      <c r="K134"/>
      <c r="L134" s="7"/>
    </row>
    <row r="135" spans="1:12" s="2" customFormat="1" x14ac:dyDescent="0.3">
      <c r="A135" s="10" t="s">
        <v>58</v>
      </c>
      <c r="B135" s="11"/>
      <c r="C135" s="12"/>
      <c r="D135" s="13">
        <f>SUM(D130:D134)</f>
        <v>0</v>
      </c>
      <c r="E135" s="15"/>
      <c r="F135" s="10"/>
      <c r="G135" s="11"/>
      <c r="H135" s="12"/>
      <c r="I135" s="13"/>
      <c r="J135" s="12"/>
      <c r="K135" s="12"/>
      <c r="L135" s="15"/>
    </row>
    <row r="136" spans="1:12" s="2" customFormat="1" x14ac:dyDescent="0.3">
      <c r="A136" s="6"/>
      <c r="B136" s="3"/>
      <c r="C136"/>
      <c r="D136" s="4"/>
      <c r="E136"/>
      <c r="F136"/>
      <c r="G136" s="3"/>
      <c r="H136"/>
      <c r="I136" s="4"/>
      <c r="J136"/>
      <c r="K136"/>
      <c r="L136" s="7"/>
    </row>
    <row r="137" spans="1:12" x14ac:dyDescent="0.3">
      <c r="A137" s="32" t="s">
        <v>59</v>
      </c>
      <c r="B137" s="43"/>
      <c r="C137" s="44"/>
      <c r="D137" s="45"/>
      <c r="E137" s="44"/>
      <c r="F137" s="44"/>
      <c r="G137" s="44"/>
      <c r="H137" s="44"/>
      <c r="I137" s="45"/>
      <c r="J137" s="44"/>
      <c r="K137" s="44"/>
      <c r="L137" s="46"/>
    </row>
    <row r="138" spans="1:12" x14ac:dyDescent="0.3">
      <c r="A138" s="16" t="s">
        <v>34</v>
      </c>
      <c r="B138" s="17"/>
      <c r="C138" s="14"/>
      <c r="D138" s="14"/>
      <c r="E138" s="14"/>
      <c r="F138" s="16" t="s">
        <v>35</v>
      </c>
      <c r="G138" s="14"/>
      <c r="H138" s="14"/>
      <c r="I138" s="14"/>
      <c r="J138" s="14"/>
      <c r="K138" s="14"/>
      <c r="L138" s="18"/>
    </row>
    <row r="139" spans="1:12" x14ac:dyDescent="0.3">
      <c r="A139" s="19" t="s">
        <v>3</v>
      </c>
      <c r="B139" s="20" t="s">
        <v>4</v>
      </c>
      <c r="C139" s="21" t="s">
        <v>5</v>
      </c>
      <c r="D139" s="22" t="s">
        <v>6</v>
      </c>
      <c r="E139" s="23"/>
      <c r="F139" s="6"/>
      <c r="I139" s="4"/>
      <c r="J139" s="21"/>
      <c r="K139" s="21"/>
      <c r="L139" s="23"/>
    </row>
    <row r="140" spans="1:12" x14ac:dyDescent="0.3">
      <c r="A140" s="24" t="s">
        <v>9</v>
      </c>
      <c r="B140" s="25">
        <v>282</v>
      </c>
      <c r="C140" s="26" t="s">
        <v>36</v>
      </c>
      <c r="D140" s="27">
        <v>120000</v>
      </c>
      <c r="E140" s="28"/>
      <c r="F140" s="6"/>
      <c r="I140" s="4"/>
      <c r="L140" s="7"/>
    </row>
    <row r="141" spans="1:12" x14ac:dyDescent="0.3">
      <c r="A141" s="6" t="s">
        <v>19</v>
      </c>
      <c r="B141" s="3">
        <v>240</v>
      </c>
      <c r="C141" t="s">
        <v>37</v>
      </c>
      <c r="D141" s="4">
        <v>-120000</v>
      </c>
      <c r="E141" s="7"/>
      <c r="F141" s="6"/>
      <c r="I141" s="4"/>
      <c r="L141" s="7"/>
    </row>
    <row r="142" spans="1:12" s="2" customFormat="1" x14ac:dyDescent="0.3">
      <c r="A142" s="6"/>
      <c r="B142" s="3"/>
      <c r="C142"/>
      <c r="D142" s="4"/>
      <c r="E142" s="7"/>
      <c r="F142" s="6"/>
      <c r="G142"/>
      <c r="H142"/>
      <c r="I142" s="4"/>
      <c r="J142"/>
      <c r="K142"/>
      <c r="L142" s="7"/>
    </row>
    <row r="143" spans="1:12" s="2" customFormat="1" x14ac:dyDescent="0.3">
      <c r="A143" s="10" t="s">
        <v>58</v>
      </c>
      <c r="B143" s="11"/>
      <c r="C143" s="12"/>
      <c r="D143" s="13">
        <f>SUM(D140:D142)</f>
        <v>0</v>
      </c>
      <c r="E143" s="15"/>
      <c r="F143" s="10"/>
      <c r="G143" s="11"/>
      <c r="H143" s="12"/>
      <c r="I143" s="13"/>
      <c r="J143" s="12"/>
      <c r="K143" s="12"/>
      <c r="L143" s="15"/>
    </row>
    <row r="144" spans="1:12" s="2" customFormat="1" x14ac:dyDescent="0.3">
      <c r="A144" s="6"/>
      <c r="B144" s="3"/>
      <c r="C144"/>
      <c r="D144" s="4"/>
      <c r="E144"/>
      <c r="F144"/>
      <c r="G144" s="3"/>
      <c r="H144"/>
      <c r="I144" s="4"/>
      <c r="J144"/>
      <c r="K144"/>
      <c r="L144" s="7"/>
    </row>
    <row r="145" spans="1:14" s="2" customFormat="1" x14ac:dyDescent="0.3">
      <c r="A145" s="6" t="s">
        <v>60</v>
      </c>
      <c r="B145" s="3"/>
      <c r="C145"/>
      <c r="D145" s="4"/>
      <c r="E145"/>
      <c r="F145"/>
      <c r="G145"/>
      <c r="H145"/>
      <c r="I145" s="4"/>
      <c r="J145"/>
      <c r="K145"/>
      <c r="L145" s="7"/>
    </row>
    <row r="146" spans="1:14" x14ac:dyDescent="0.3">
      <c r="A146" s="19" t="s">
        <v>61</v>
      </c>
      <c r="B146" s="20"/>
      <c r="C146" s="21"/>
      <c r="D146" s="35"/>
      <c r="E146" s="21"/>
      <c r="F146" s="21"/>
      <c r="G146" s="21"/>
      <c r="H146" s="21"/>
      <c r="I146" s="35"/>
      <c r="J146" s="21"/>
      <c r="K146" s="21"/>
      <c r="L146" s="23"/>
    </row>
    <row r="147" spans="1:14" x14ac:dyDescent="0.3">
      <c r="A147" s="16" t="s">
        <v>1</v>
      </c>
      <c r="B147" s="17"/>
      <c r="C147" s="14"/>
      <c r="D147" s="14"/>
      <c r="E147" s="14"/>
      <c r="F147" s="16" t="s">
        <v>35</v>
      </c>
      <c r="G147" s="14"/>
      <c r="H147" s="14"/>
      <c r="I147" s="14"/>
      <c r="J147" s="14"/>
      <c r="K147" s="14"/>
      <c r="L147" s="18"/>
    </row>
    <row r="148" spans="1:14" x14ac:dyDescent="0.3">
      <c r="A148" s="19" t="s">
        <v>3</v>
      </c>
      <c r="B148" s="20" t="s">
        <v>4</v>
      </c>
      <c r="C148" s="21" t="s">
        <v>5</v>
      </c>
      <c r="D148" s="22" t="s">
        <v>6</v>
      </c>
      <c r="E148" s="23"/>
      <c r="F148" s="19" t="s">
        <v>3</v>
      </c>
      <c r="G148" s="21" t="s">
        <v>7</v>
      </c>
      <c r="H148" s="22" t="s">
        <v>8</v>
      </c>
      <c r="I148" s="22" t="s">
        <v>6</v>
      </c>
      <c r="J148" s="21"/>
      <c r="K148" s="21"/>
      <c r="L148" s="23"/>
      <c r="N148" s="4"/>
    </row>
    <row r="149" spans="1:14" x14ac:dyDescent="0.3">
      <c r="A149" s="24" t="s">
        <v>13</v>
      </c>
      <c r="B149" s="25">
        <v>282</v>
      </c>
      <c r="C149" s="26" t="s">
        <v>36</v>
      </c>
      <c r="D149" s="27">
        <v>-15000</v>
      </c>
      <c r="E149" s="28"/>
      <c r="F149" s="24" t="s">
        <v>13</v>
      </c>
      <c r="G149" s="26" t="s">
        <v>15</v>
      </c>
      <c r="H149" s="26">
        <f>B149</f>
        <v>282</v>
      </c>
      <c r="I149" s="27">
        <f t="shared" ref="I149:I152" si="6">D149</f>
        <v>-15000</v>
      </c>
      <c r="L149" s="7"/>
      <c r="N149" s="4"/>
    </row>
    <row r="150" spans="1:14" x14ac:dyDescent="0.3">
      <c r="A150" s="24" t="s">
        <v>9</v>
      </c>
      <c r="B150" s="25">
        <v>542</v>
      </c>
      <c r="C150" s="26" t="s">
        <v>20</v>
      </c>
      <c r="D150" s="27">
        <v>15000</v>
      </c>
      <c r="E150" s="28"/>
      <c r="F150" s="24" t="s">
        <v>9</v>
      </c>
      <c r="G150" s="26" t="s">
        <v>11</v>
      </c>
      <c r="H150" s="26">
        <f>B150</f>
        <v>542</v>
      </c>
      <c r="I150" s="27">
        <f t="shared" si="6"/>
        <v>15000</v>
      </c>
      <c r="K150" s="2"/>
      <c r="L150" s="33"/>
      <c r="N150" s="4"/>
    </row>
    <row r="151" spans="1:14" x14ac:dyDescent="0.3">
      <c r="A151" s="6" t="s">
        <v>13</v>
      </c>
      <c r="B151" s="3">
        <v>1986</v>
      </c>
      <c r="C151" t="s">
        <v>41</v>
      </c>
      <c r="D151" s="4">
        <f>D150*0.141*-1</f>
        <v>-2115</v>
      </c>
      <c r="F151" s="6" t="s">
        <v>13</v>
      </c>
      <c r="G151" s="3" t="s">
        <v>17</v>
      </c>
      <c r="H151">
        <v>1986</v>
      </c>
      <c r="I151" s="4">
        <f t="shared" si="6"/>
        <v>-2115</v>
      </c>
      <c r="L151" s="7"/>
    </row>
    <row r="152" spans="1:14" x14ac:dyDescent="0.3">
      <c r="A152" s="6" t="s">
        <v>9</v>
      </c>
      <c r="B152" s="3">
        <v>540</v>
      </c>
      <c r="C152" t="s">
        <v>41</v>
      </c>
      <c r="D152" s="4">
        <f>D151*-1</f>
        <v>2115</v>
      </c>
      <c r="F152" s="6" t="s">
        <v>9</v>
      </c>
      <c r="G152" s="3" t="s">
        <v>11</v>
      </c>
      <c r="H152">
        <v>540</v>
      </c>
      <c r="I152" s="4">
        <f t="shared" si="6"/>
        <v>2115</v>
      </c>
      <c r="L152" s="7"/>
    </row>
    <row r="153" spans="1:14" x14ac:dyDescent="0.3">
      <c r="A153" s="10" t="s">
        <v>42</v>
      </c>
      <c r="B153" s="11"/>
      <c r="C153" s="12"/>
      <c r="D153" s="13">
        <f>SUM(D149:D152)</f>
        <v>0</v>
      </c>
      <c r="E153" s="15"/>
      <c r="F153" s="12" t="s">
        <v>42</v>
      </c>
      <c r="G153" s="12"/>
      <c r="H153" s="12"/>
      <c r="I153" s="13">
        <f>SUM(I149:I152)</f>
        <v>0</v>
      </c>
      <c r="J153" s="12"/>
      <c r="K153" s="12"/>
      <c r="L153" s="15"/>
    </row>
    <row r="154" spans="1:14" x14ac:dyDescent="0.3">
      <c r="A154" s="6"/>
      <c r="D154" s="4"/>
      <c r="E154" s="7"/>
      <c r="I154" s="4"/>
      <c r="L154" s="7"/>
    </row>
    <row r="155" spans="1:14" s="2" customFormat="1" x14ac:dyDescent="0.3">
      <c r="A155" s="6" t="s">
        <v>62</v>
      </c>
      <c r="B155" s="3"/>
      <c r="C155"/>
      <c r="D155" s="4"/>
      <c r="E155"/>
      <c r="F155"/>
      <c r="G155"/>
      <c r="H155"/>
      <c r="I155" s="4"/>
      <c r="J155"/>
      <c r="K155"/>
      <c r="L155" s="7"/>
    </row>
    <row r="156" spans="1:14" x14ac:dyDescent="0.3">
      <c r="A156" s="19" t="s">
        <v>63</v>
      </c>
      <c r="B156" s="20"/>
      <c r="C156" s="21"/>
      <c r="D156" s="35"/>
      <c r="E156" s="21"/>
      <c r="F156" s="21"/>
      <c r="G156" s="21"/>
      <c r="H156" s="21"/>
      <c r="I156" s="35"/>
      <c r="J156" s="21"/>
      <c r="K156" s="21"/>
      <c r="L156" s="23"/>
    </row>
    <row r="157" spans="1:14" x14ac:dyDescent="0.3">
      <c r="A157" s="16" t="s">
        <v>1</v>
      </c>
      <c r="B157" s="17"/>
      <c r="C157" s="14"/>
      <c r="D157" s="14"/>
      <c r="E157" s="14"/>
      <c r="F157" s="16" t="s">
        <v>35</v>
      </c>
      <c r="G157" s="14"/>
      <c r="H157" s="14"/>
      <c r="I157" s="14"/>
      <c r="J157" s="14"/>
      <c r="K157" s="14"/>
      <c r="L157" s="18"/>
    </row>
    <row r="158" spans="1:14" x14ac:dyDescent="0.3">
      <c r="A158" s="19" t="s">
        <v>3</v>
      </c>
      <c r="B158" s="20" t="s">
        <v>4</v>
      </c>
      <c r="C158" s="21" t="s">
        <v>5</v>
      </c>
      <c r="D158" s="22" t="s">
        <v>6</v>
      </c>
      <c r="E158" s="23"/>
      <c r="F158" s="19" t="s">
        <v>3</v>
      </c>
      <c r="G158" s="21" t="s">
        <v>7</v>
      </c>
      <c r="H158" s="22" t="s">
        <v>8</v>
      </c>
      <c r="I158" s="22" t="s">
        <v>6</v>
      </c>
      <c r="J158" s="21"/>
      <c r="K158" s="21"/>
      <c r="L158" s="23"/>
      <c r="N158" s="4"/>
    </row>
    <row r="159" spans="1:14" x14ac:dyDescent="0.3">
      <c r="A159" s="24" t="s">
        <v>13</v>
      </c>
      <c r="B159" s="25">
        <v>282</v>
      </c>
      <c r="C159" s="26" t="s">
        <v>36</v>
      </c>
      <c r="D159" s="27">
        <v>-120000</v>
      </c>
      <c r="E159" s="28"/>
      <c r="F159" s="24" t="s">
        <v>13</v>
      </c>
      <c r="G159" s="26" t="s">
        <v>15</v>
      </c>
      <c r="H159" s="26">
        <f>B159</f>
        <v>282</v>
      </c>
      <c r="I159" s="27">
        <f t="shared" ref="I159:I162" si="7">D159</f>
        <v>-120000</v>
      </c>
      <c r="L159" s="7"/>
      <c r="N159" s="4"/>
    </row>
    <row r="160" spans="1:14" x14ac:dyDescent="0.3">
      <c r="A160" s="24" t="s">
        <v>9</v>
      </c>
      <c r="B160" s="25">
        <v>542</v>
      </c>
      <c r="C160" s="26" t="s">
        <v>20</v>
      </c>
      <c r="D160" s="27">
        <v>120000</v>
      </c>
      <c r="E160" s="28"/>
      <c r="F160" s="24" t="s">
        <v>9</v>
      </c>
      <c r="G160" s="26" t="s">
        <v>11</v>
      </c>
      <c r="H160" s="26">
        <f>B160</f>
        <v>542</v>
      </c>
      <c r="I160" s="27">
        <f t="shared" si="7"/>
        <v>120000</v>
      </c>
      <c r="K160" s="2"/>
      <c r="L160" s="33"/>
      <c r="N160" s="4"/>
    </row>
    <row r="161" spans="1:14" x14ac:dyDescent="0.3">
      <c r="A161" s="6" t="s">
        <v>13</v>
      </c>
      <c r="B161" s="3">
        <v>1986</v>
      </c>
      <c r="C161" t="s">
        <v>41</v>
      </c>
      <c r="D161" s="4">
        <f>D160*0.141*-1</f>
        <v>-16920</v>
      </c>
      <c r="F161" s="6" t="s">
        <v>13</v>
      </c>
      <c r="G161" s="3" t="s">
        <v>17</v>
      </c>
      <c r="H161">
        <v>1986</v>
      </c>
      <c r="I161" s="4">
        <f t="shared" si="7"/>
        <v>-16920</v>
      </c>
      <c r="L161" s="7"/>
    </row>
    <row r="162" spans="1:14" x14ac:dyDescent="0.3">
      <c r="A162" s="6" t="s">
        <v>9</v>
      </c>
      <c r="B162" s="3">
        <v>540</v>
      </c>
      <c r="C162" t="s">
        <v>41</v>
      </c>
      <c r="D162" s="4">
        <f>D161*-1</f>
        <v>16920</v>
      </c>
      <c r="F162" s="6" t="s">
        <v>9</v>
      </c>
      <c r="G162" s="3" t="s">
        <v>11</v>
      </c>
      <c r="H162">
        <v>540</v>
      </c>
      <c r="I162" s="4">
        <f t="shared" si="7"/>
        <v>16920</v>
      </c>
      <c r="L162" s="7"/>
    </row>
    <row r="163" spans="1:14" x14ac:dyDescent="0.3">
      <c r="A163" s="10" t="s">
        <v>42</v>
      </c>
      <c r="B163" s="11"/>
      <c r="C163" s="12"/>
      <c r="D163" s="13">
        <f>SUM(D159:D162)</f>
        <v>0</v>
      </c>
      <c r="E163" s="15"/>
      <c r="F163" s="12" t="s">
        <v>42</v>
      </c>
      <c r="G163" s="12"/>
      <c r="H163" s="12"/>
      <c r="I163" s="13">
        <f>SUM(I159:I162)</f>
        <v>0</v>
      </c>
      <c r="J163" s="12"/>
      <c r="K163" s="12"/>
      <c r="L163" s="15"/>
    </row>
    <row r="164" spans="1:14" x14ac:dyDescent="0.3">
      <c r="D164" s="4"/>
      <c r="I164" s="4"/>
    </row>
    <row r="165" spans="1:14" s="66" customFormat="1" x14ac:dyDescent="0.3">
      <c r="A165" s="66" t="s">
        <v>64</v>
      </c>
      <c r="B165" s="67"/>
    </row>
    <row r="166" spans="1:14" s="66" customFormat="1" x14ac:dyDescent="0.3">
      <c r="B166" s="67"/>
    </row>
    <row r="167" spans="1:14" x14ac:dyDescent="0.3">
      <c r="A167" s="6" t="s">
        <v>71</v>
      </c>
      <c r="B167" s="6"/>
      <c r="C167" s="6"/>
      <c r="D167" s="4"/>
      <c r="I167" s="4"/>
      <c r="L167" s="7"/>
    </row>
    <row r="168" spans="1:14" x14ac:dyDescent="0.3">
      <c r="A168" s="6"/>
      <c r="D168" s="4"/>
      <c r="I168" s="4"/>
      <c r="L168" s="7"/>
    </row>
    <row r="169" spans="1:14" x14ac:dyDescent="0.3">
      <c r="A169" s="16" t="s">
        <v>1</v>
      </c>
      <c r="B169" s="17"/>
      <c r="C169" s="14"/>
      <c r="D169" s="14"/>
      <c r="E169" s="14"/>
      <c r="F169" s="16" t="s">
        <v>44</v>
      </c>
      <c r="G169" s="14"/>
      <c r="H169" s="14"/>
      <c r="I169" s="14"/>
      <c r="J169" s="14"/>
      <c r="K169" s="14"/>
      <c r="L169" s="18"/>
      <c r="N169" s="4"/>
    </row>
    <row r="170" spans="1:14" x14ac:dyDescent="0.3">
      <c r="A170" s="19" t="s">
        <v>3</v>
      </c>
      <c r="B170" s="20" t="s">
        <v>4</v>
      </c>
      <c r="C170" s="21" t="s">
        <v>5</v>
      </c>
      <c r="D170" s="22" t="s">
        <v>6</v>
      </c>
      <c r="E170" s="23"/>
      <c r="F170" s="19" t="s">
        <v>3</v>
      </c>
      <c r="G170" s="21" t="s">
        <v>7</v>
      </c>
      <c r="H170" s="22" t="s">
        <v>8</v>
      </c>
      <c r="I170" s="22" t="s">
        <v>6</v>
      </c>
      <c r="J170" s="21"/>
      <c r="K170" s="21"/>
      <c r="L170" s="23"/>
    </row>
    <row r="171" spans="1:14" x14ac:dyDescent="0.3">
      <c r="A171" s="24" t="s">
        <v>9</v>
      </c>
      <c r="B171" s="25">
        <v>263</v>
      </c>
      <c r="C171" s="26" t="s">
        <v>16</v>
      </c>
      <c r="D171" s="27">
        <v>40000</v>
      </c>
      <c r="E171" s="28"/>
      <c r="F171" s="24" t="s">
        <v>9</v>
      </c>
      <c r="G171" s="26" t="s">
        <v>15</v>
      </c>
      <c r="H171" s="26">
        <v>263</v>
      </c>
      <c r="I171" s="27">
        <f t="shared" ref="I171:I172" si="8">D171</f>
        <v>40000</v>
      </c>
      <c r="J171" s="2"/>
      <c r="K171" s="2"/>
      <c r="L171" s="33"/>
    </row>
    <row r="172" spans="1:14" x14ac:dyDescent="0.3">
      <c r="A172" s="24" t="s">
        <v>9</v>
      </c>
      <c r="B172" s="25">
        <v>281</v>
      </c>
      <c r="C172" s="26" t="s">
        <v>21</v>
      </c>
      <c r="D172" s="27">
        <v>190000</v>
      </c>
      <c r="E172" s="28"/>
      <c r="F172" s="24" t="s">
        <v>45</v>
      </c>
      <c r="G172" s="26" t="s">
        <v>15</v>
      </c>
      <c r="H172" s="26">
        <v>281</v>
      </c>
      <c r="I172" s="27">
        <f t="shared" si="8"/>
        <v>190000</v>
      </c>
      <c r="J172" s="2"/>
      <c r="K172" s="2"/>
      <c r="L172" s="33"/>
    </row>
    <row r="173" spans="1:14" x14ac:dyDescent="0.3">
      <c r="A173" s="24" t="s">
        <v>9</v>
      </c>
      <c r="B173" s="25">
        <v>282</v>
      </c>
      <c r="C173" s="26" t="s">
        <v>36</v>
      </c>
      <c r="D173" s="27">
        <v>135000</v>
      </c>
      <c r="E173" s="28"/>
      <c r="F173" s="24" t="s">
        <v>9</v>
      </c>
      <c r="G173" s="26" t="s">
        <v>15</v>
      </c>
      <c r="H173" s="26">
        <v>282</v>
      </c>
      <c r="I173" s="27">
        <f>D173</f>
        <v>135000</v>
      </c>
      <c r="L173" s="7"/>
    </row>
    <row r="174" spans="1:14" x14ac:dyDescent="0.3">
      <c r="A174" s="6" t="s">
        <v>19</v>
      </c>
      <c r="B174" s="3">
        <v>240</v>
      </c>
      <c r="C174" t="s">
        <v>37</v>
      </c>
      <c r="D174" s="4">
        <v>-365000</v>
      </c>
      <c r="E174" s="7"/>
      <c r="F174" s="36"/>
      <c r="G174" s="37"/>
      <c r="H174" s="37"/>
      <c r="I174" s="38"/>
      <c r="L174" s="7"/>
      <c r="M174" s="6"/>
    </row>
    <row r="175" spans="1:14" x14ac:dyDescent="0.3">
      <c r="A175" s="6"/>
      <c r="D175" s="4"/>
      <c r="E175" s="7"/>
      <c r="F175" s="6"/>
      <c r="I175" s="4"/>
      <c r="L175" s="7"/>
    </row>
    <row r="176" spans="1:14" x14ac:dyDescent="0.3">
      <c r="A176" s="6" t="s">
        <v>9</v>
      </c>
      <c r="B176" s="3">
        <v>240</v>
      </c>
      <c r="C176" t="s">
        <v>37</v>
      </c>
      <c r="D176" s="4">
        <v>365000</v>
      </c>
      <c r="E176" s="7"/>
      <c r="F176" s="36"/>
      <c r="G176" s="37"/>
      <c r="H176" s="37"/>
      <c r="I176" s="38"/>
      <c r="L176" s="7"/>
    </row>
    <row r="177" spans="1:12" x14ac:dyDescent="0.3">
      <c r="A177" s="29" t="s">
        <v>13</v>
      </c>
      <c r="B177" s="30">
        <v>194</v>
      </c>
      <c r="C177" s="8" t="s">
        <v>25</v>
      </c>
      <c r="D177" s="31">
        <v>-365000</v>
      </c>
      <c r="E177" s="9"/>
      <c r="F177" s="29" t="s">
        <v>13</v>
      </c>
      <c r="G177" s="8" t="s">
        <v>46</v>
      </c>
      <c r="H177" s="8">
        <v>194</v>
      </c>
      <c r="I177" s="31">
        <f>D177</f>
        <v>-365000</v>
      </c>
      <c r="J177" s="8"/>
      <c r="K177" s="8"/>
      <c r="L177" s="9"/>
    </row>
    <row r="178" spans="1:12" x14ac:dyDescent="0.3">
      <c r="A178" s="10" t="s">
        <v>65</v>
      </c>
      <c r="B178" s="11"/>
      <c r="C178" s="12"/>
      <c r="D178" s="13">
        <f>SUM(D171:D177)</f>
        <v>0</v>
      </c>
      <c r="E178" s="15"/>
      <c r="F178" s="10" t="s">
        <v>65</v>
      </c>
      <c r="G178" s="12"/>
      <c r="H178" s="12"/>
      <c r="I178" s="13">
        <f>SUM(I171:I177)</f>
        <v>0</v>
      </c>
      <c r="J178" s="12"/>
      <c r="K178" s="12"/>
      <c r="L178" s="12"/>
    </row>
    <row r="180" spans="1:12" s="2" customFormat="1" x14ac:dyDescent="0.3">
      <c r="A180" s="16" t="s">
        <v>0</v>
      </c>
      <c r="B180" s="17"/>
      <c r="C180" s="14"/>
      <c r="D180" s="34"/>
      <c r="E180" s="14"/>
      <c r="F180" s="14"/>
      <c r="G180" s="14"/>
      <c r="H180" s="14"/>
      <c r="I180" s="14"/>
      <c r="J180" s="14"/>
      <c r="K180" s="14"/>
      <c r="L180" s="18"/>
    </row>
    <row r="181" spans="1:12" s="2" customFormat="1" x14ac:dyDescent="0.3">
      <c r="A181" s="16" t="s">
        <v>1</v>
      </c>
      <c r="B181" s="17"/>
      <c r="C181" s="14"/>
      <c r="D181" s="14"/>
      <c r="E181" s="14"/>
      <c r="F181" s="16" t="s">
        <v>2</v>
      </c>
      <c r="G181" s="14"/>
      <c r="H181" s="14"/>
      <c r="I181" s="14"/>
      <c r="J181" s="14"/>
      <c r="K181" s="14"/>
      <c r="L181" s="18"/>
    </row>
    <row r="182" spans="1:12" x14ac:dyDescent="0.3">
      <c r="A182" s="19" t="s">
        <v>3</v>
      </c>
      <c r="B182" s="20" t="s">
        <v>4</v>
      </c>
      <c r="C182" s="21" t="s">
        <v>5</v>
      </c>
      <c r="D182" s="22" t="s">
        <v>6</v>
      </c>
      <c r="E182" s="23"/>
      <c r="F182" s="21" t="s">
        <v>3</v>
      </c>
      <c r="G182" s="21" t="s">
        <v>7</v>
      </c>
      <c r="H182" s="22" t="s">
        <v>8</v>
      </c>
      <c r="I182" s="22" t="s">
        <v>6</v>
      </c>
      <c r="J182" s="21"/>
      <c r="K182" s="21"/>
      <c r="L182" s="23"/>
    </row>
    <row r="183" spans="1:12" x14ac:dyDescent="0.3">
      <c r="A183" s="6" t="s">
        <v>9</v>
      </c>
      <c r="B183" s="3">
        <v>500</v>
      </c>
      <c r="C183" t="s">
        <v>10</v>
      </c>
      <c r="D183" s="4">
        <v>1000000</v>
      </c>
      <c r="F183" s="6" t="s">
        <v>9</v>
      </c>
      <c r="G183" t="s">
        <v>11</v>
      </c>
      <c r="H183">
        <v>500</v>
      </c>
      <c r="I183" s="4">
        <f>D183</f>
        <v>1000000</v>
      </c>
      <c r="L183" s="7"/>
    </row>
    <row r="184" spans="1:12" x14ac:dyDescent="0.3">
      <c r="A184" s="6" t="s">
        <v>9</v>
      </c>
      <c r="B184" s="3">
        <v>540</v>
      </c>
      <c r="C184" t="s">
        <v>12</v>
      </c>
      <c r="D184" s="4">
        <f>D183*0.141</f>
        <v>141000</v>
      </c>
      <c r="F184" s="6" t="s">
        <v>9</v>
      </c>
      <c r="G184" t="s">
        <v>11</v>
      </c>
      <c r="H184">
        <v>540</v>
      </c>
      <c r="I184" s="4">
        <f>D184</f>
        <v>141000</v>
      </c>
      <c r="L184" s="7"/>
    </row>
    <row r="185" spans="1:12" x14ac:dyDescent="0.3">
      <c r="A185" s="6" t="s">
        <v>13</v>
      </c>
      <c r="B185" s="3">
        <v>260</v>
      </c>
      <c r="C185" t="s">
        <v>14</v>
      </c>
      <c r="D185" s="4">
        <f>-D183*0.3</f>
        <v>-300000</v>
      </c>
      <c r="F185" s="6" t="s">
        <v>13</v>
      </c>
      <c r="G185" t="s">
        <v>15</v>
      </c>
      <c r="H185">
        <v>260</v>
      </c>
      <c r="I185" s="4">
        <f>D185</f>
        <v>-300000</v>
      </c>
      <c r="L185" s="7"/>
    </row>
    <row r="186" spans="1:12" x14ac:dyDescent="0.3">
      <c r="A186" s="24" t="s">
        <v>13</v>
      </c>
      <c r="B186" s="25">
        <v>263</v>
      </c>
      <c r="C186" s="26" t="s">
        <v>16</v>
      </c>
      <c r="D186" s="27">
        <f>-D183*0.02</f>
        <v>-20000</v>
      </c>
      <c r="E186" s="26"/>
      <c r="F186" s="24" t="s">
        <v>13</v>
      </c>
      <c r="G186" s="26" t="s">
        <v>15</v>
      </c>
      <c r="H186" s="26">
        <v>263</v>
      </c>
      <c r="I186" s="27">
        <f t="shared" ref="I186:I187" si="9">D186</f>
        <v>-20000</v>
      </c>
      <c r="L186" s="7"/>
    </row>
    <row r="187" spans="1:12" x14ac:dyDescent="0.3">
      <c r="A187" s="6" t="s">
        <v>13</v>
      </c>
      <c r="B187" s="3">
        <v>1986</v>
      </c>
      <c r="C187" t="s">
        <v>12</v>
      </c>
      <c r="D187" s="4">
        <f>D184*-1</f>
        <v>-141000</v>
      </c>
      <c r="F187" s="6" t="s">
        <v>13</v>
      </c>
      <c r="G187" t="s">
        <v>17</v>
      </c>
      <c r="H187">
        <v>1986</v>
      </c>
      <c r="I187" s="4">
        <f t="shared" si="9"/>
        <v>-141000</v>
      </c>
      <c r="L187" s="7"/>
    </row>
    <row r="188" spans="1:12" x14ac:dyDescent="0.3">
      <c r="A188" s="6" t="s">
        <v>13</v>
      </c>
      <c r="B188" s="3">
        <v>293</v>
      </c>
      <c r="C188" t="s">
        <v>18</v>
      </c>
      <c r="D188" s="4">
        <f>(D183+D184+D185+D186+D187)*-1</f>
        <v>-680000</v>
      </c>
      <c r="F188" s="6" t="s">
        <v>19</v>
      </c>
      <c r="G188" t="s">
        <v>15</v>
      </c>
      <c r="H188">
        <v>293</v>
      </c>
      <c r="I188" s="4">
        <f>D188</f>
        <v>-680000</v>
      </c>
      <c r="L188" s="7"/>
    </row>
    <row r="189" spans="1:12" x14ac:dyDescent="0.3">
      <c r="A189" s="24" t="s">
        <v>9</v>
      </c>
      <c r="B189" s="25">
        <v>542</v>
      </c>
      <c r="C189" s="26" t="s">
        <v>20</v>
      </c>
      <c r="D189" s="27">
        <f>D183*0.1</f>
        <v>100000</v>
      </c>
      <c r="E189" s="26"/>
      <c r="F189" s="24" t="s">
        <v>9</v>
      </c>
      <c r="G189" s="26" t="s">
        <v>11</v>
      </c>
      <c r="H189" s="26">
        <v>542</v>
      </c>
      <c r="I189" s="27">
        <f>D189</f>
        <v>100000</v>
      </c>
      <c r="L189" s="7"/>
    </row>
    <row r="190" spans="1:12" x14ac:dyDescent="0.3">
      <c r="A190" s="24" t="s">
        <v>13</v>
      </c>
      <c r="B190" s="25">
        <v>281</v>
      </c>
      <c r="C190" s="26" t="s">
        <v>21</v>
      </c>
      <c r="D190" s="27">
        <f>D189*-1</f>
        <v>-100000</v>
      </c>
      <c r="E190" s="26"/>
      <c r="F190" s="24" t="s">
        <v>13</v>
      </c>
      <c r="G190" s="26" t="s">
        <v>15</v>
      </c>
      <c r="H190" s="26">
        <v>281</v>
      </c>
      <c r="I190" s="27">
        <f>D190</f>
        <v>-100000</v>
      </c>
      <c r="L190" s="7"/>
    </row>
    <row r="191" spans="1:12" x14ac:dyDescent="0.3">
      <c r="A191" s="6" t="s">
        <v>9</v>
      </c>
      <c r="B191" s="3">
        <v>540</v>
      </c>
      <c r="C191" t="s">
        <v>12</v>
      </c>
      <c r="D191" s="4">
        <f>D189*0.141</f>
        <v>14099.999999999998</v>
      </c>
      <c r="F191" s="6" t="s">
        <v>9</v>
      </c>
      <c r="G191" t="s">
        <v>11</v>
      </c>
      <c r="H191">
        <v>540</v>
      </c>
      <c r="I191" s="4">
        <f>D191</f>
        <v>14099.999999999998</v>
      </c>
      <c r="L191" s="7"/>
    </row>
    <row r="192" spans="1:12" x14ac:dyDescent="0.3">
      <c r="A192" s="29" t="s">
        <v>19</v>
      </c>
      <c r="B192" s="30">
        <v>1986</v>
      </c>
      <c r="C192" s="8" t="s">
        <v>12</v>
      </c>
      <c r="D192" s="31">
        <f>D190*0.141</f>
        <v>-14099.999999999998</v>
      </c>
      <c r="E192" s="8"/>
      <c r="F192" s="29" t="s">
        <v>13</v>
      </c>
      <c r="G192" s="8" t="s">
        <v>17</v>
      </c>
      <c r="H192" s="8">
        <v>1986</v>
      </c>
      <c r="I192" s="31">
        <f>D192</f>
        <v>-14099.999999999998</v>
      </c>
      <c r="J192" s="8"/>
      <c r="K192" s="8"/>
      <c r="L192" s="9"/>
    </row>
    <row r="193" spans="1:12" x14ac:dyDescent="0.3">
      <c r="A193" s="10" t="s">
        <v>22</v>
      </c>
      <c r="B193" s="11"/>
      <c r="C193" s="12"/>
      <c r="D193" s="13">
        <f>SUM(D183:D192)</f>
        <v>0</v>
      </c>
      <c r="E193" s="12"/>
      <c r="F193" s="10" t="s">
        <v>22</v>
      </c>
      <c r="G193" s="12"/>
      <c r="H193" s="12"/>
      <c r="I193" s="13">
        <f>SUM(I183:I192)</f>
        <v>0</v>
      </c>
      <c r="J193" s="12"/>
      <c r="K193" s="12"/>
      <c r="L193" s="15"/>
    </row>
    <row r="194" spans="1:12" x14ac:dyDescent="0.3">
      <c r="D194" s="4"/>
      <c r="I194" s="4"/>
    </row>
    <row r="195" spans="1:12" s="2" customFormat="1" x14ac:dyDescent="0.3">
      <c r="A195" s="19" t="s">
        <v>23</v>
      </c>
      <c r="B195" s="20"/>
      <c r="C195" s="21"/>
      <c r="D195" s="35"/>
      <c r="E195" s="23"/>
      <c r="F195" s="21"/>
      <c r="G195" s="21"/>
      <c r="H195" s="21"/>
      <c r="I195" s="35"/>
      <c r="J195" s="21"/>
      <c r="K195" s="21"/>
      <c r="L195" s="23"/>
    </row>
    <row r="196" spans="1:12" s="2" customFormat="1" x14ac:dyDescent="0.3">
      <c r="A196" s="39" t="s">
        <v>1</v>
      </c>
      <c r="B196" s="40"/>
      <c r="C196" s="41"/>
      <c r="D196" s="41"/>
      <c r="E196" s="42"/>
      <c r="F196" s="41" t="s">
        <v>24</v>
      </c>
      <c r="G196" s="41"/>
      <c r="H196" s="41"/>
      <c r="I196" s="41"/>
      <c r="J196" s="41"/>
      <c r="K196" s="41"/>
      <c r="L196" s="42"/>
    </row>
    <row r="197" spans="1:12" x14ac:dyDescent="0.3">
      <c r="A197" s="6" t="s">
        <v>9</v>
      </c>
      <c r="B197" s="3">
        <v>293</v>
      </c>
      <c r="C197" t="s">
        <v>18</v>
      </c>
      <c r="D197" s="4">
        <f>-D188</f>
        <v>680000</v>
      </c>
      <c r="F197" s="6" t="s">
        <v>9</v>
      </c>
      <c r="G197" t="s">
        <v>15</v>
      </c>
      <c r="H197">
        <v>293</v>
      </c>
      <c r="I197" s="4">
        <f>D197</f>
        <v>680000</v>
      </c>
      <c r="L197" s="7"/>
    </row>
    <row r="198" spans="1:12" x14ac:dyDescent="0.3">
      <c r="A198" s="6" t="s">
        <v>13</v>
      </c>
      <c r="B198" s="3">
        <v>194</v>
      </c>
      <c r="C198" t="s">
        <v>25</v>
      </c>
      <c r="D198" s="4">
        <f>D188</f>
        <v>-680000</v>
      </c>
      <c r="F198" s="6" t="s">
        <v>13</v>
      </c>
      <c r="G198" t="s">
        <v>26</v>
      </c>
      <c r="H198">
        <v>194</v>
      </c>
      <c r="I198" s="4">
        <f>D198</f>
        <v>-680000</v>
      </c>
      <c r="L198" s="7"/>
    </row>
    <row r="199" spans="1:12" x14ac:dyDescent="0.3">
      <c r="A199" s="10" t="s">
        <v>27</v>
      </c>
      <c r="B199" s="11"/>
      <c r="C199" s="12"/>
      <c r="D199" s="13">
        <f>SUM(D197:D198)</f>
        <v>0</v>
      </c>
      <c r="E199" s="12"/>
      <c r="F199" s="10" t="s">
        <v>27</v>
      </c>
      <c r="G199" s="12"/>
      <c r="H199" s="12"/>
      <c r="I199" s="13">
        <f>SUM(I197:I198)</f>
        <v>0</v>
      </c>
      <c r="J199" s="12"/>
      <c r="K199" s="12"/>
      <c r="L199" s="15"/>
    </row>
    <row r="200" spans="1:12" x14ac:dyDescent="0.3">
      <c r="D200" s="4"/>
      <c r="I200" s="4"/>
    </row>
    <row r="201" spans="1:12" s="2" customFormat="1" x14ac:dyDescent="0.3">
      <c r="A201" s="16" t="s">
        <v>28</v>
      </c>
      <c r="B201" s="17"/>
      <c r="C201" s="14"/>
      <c r="D201" s="34"/>
      <c r="E201" s="14"/>
      <c r="F201" s="14"/>
      <c r="G201" s="14"/>
      <c r="H201" s="14"/>
      <c r="I201" s="14"/>
      <c r="J201" s="14"/>
      <c r="K201" s="14"/>
      <c r="L201" s="18"/>
    </row>
    <row r="202" spans="1:12" s="2" customFormat="1" x14ac:dyDescent="0.3">
      <c r="A202" s="16" t="s">
        <v>1</v>
      </c>
      <c r="B202" s="17"/>
      <c r="C202" s="14"/>
      <c r="D202" s="14"/>
      <c r="E202" s="14"/>
      <c r="F202" s="16" t="s">
        <v>2</v>
      </c>
      <c r="G202" s="14"/>
      <c r="H202" s="14"/>
      <c r="I202" s="14"/>
      <c r="J202" s="14"/>
      <c r="K202" s="14"/>
      <c r="L202" s="18"/>
    </row>
    <row r="203" spans="1:12" x14ac:dyDescent="0.3">
      <c r="A203" s="19" t="s">
        <v>3</v>
      </c>
      <c r="B203" s="20" t="s">
        <v>4</v>
      </c>
      <c r="C203" s="21" t="s">
        <v>5</v>
      </c>
      <c r="D203" s="22" t="s">
        <v>6</v>
      </c>
      <c r="E203" s="23"/>
      <c r="F203" s="21" t="s">
        <v>3</v>
      </c>
      <c r="G203" s="21" t="s">
        <v>7</v>
      </c>
      <c r="H203" s="22" t="s">
        <v>8</v>
      </c>
      <c r="I203" s="22" t="s">
        <v>6</v>
      </c>
      <c r="J203" s="21"/>
      <c r="K203" s="21"/>
      <c r="L203" s="23"/>
    </row>
    <row r="204" spans="1:12" x14ac:dyDescent="0.3">
      <c r="A204" s="6" t="s">
        <v>9</v>
      </c>
      <c r="B204" s="3">
        <v>500</v>
      </c>
      <c r="C204" t="s">
        <v>10</v>
      </c>
      <c r="D204" s="4">
        <v>1000000</v>
      </c>
      <c r="F204" s="6" t="s">
        <v>9</v>
      </c>
      <c r="G204" t="s">
        <v>11</v>
      </c>
      <c r="H204">
        <v>500</v>
      </c>
      <c r="I204" s="4">
        <f>D204</f>
        <v>1000000</v>
      </c>
      <c r="L204" s="7"/>
    </row>
    <row r="205" spans="1:12" x14ac:dyDescent="0.3">
      <c r="A205" s="6" t="s">
        <v>9</v>
      </c>
      <c r="B205" s="3">
        <v>540</v>
      </c>
      <c r="C205" t="s">
        <v>12</v>
      </c>
      <c r="D205" s="4">
        <f>D204*0.141</f>
        <v>141000</v>
      </c>
      <c r="F205" s="6" t="s">
        <v>9</v>
      </c>
      <c r="G205" t="s">
        <v>11</v>
      </c>
      <c r="H205">
        <v>540</v>
      </c>
      <c r="I205" s="4">
        <f>D205</f>
        <v>141000</v>
      </c>
      <c r="L205" s="7"/>
    </row>
    <row r="206" spans="1:12" x14ac:dyDescent="0.3">
      <c r="A206" s="6" t="s">
        <v>13</v>
      </c>
      <c r="B206" s="3">
        <v>260</v>
      </c>
      <c r="C206" t="s">
        <v>14</v>
      </c>
      <c r="D206" s="4">
        <f>-D204*0.3</f>
        <v>-300000</v>
      </c>
      <c r="F206" s="6" t="s">
        <v>13</v>
      </c>
      <c r="G206" t="s">
        <v>15</v>
      </c>
      <c r="H206">
        <v>260</v>
      </c>
      <c r="I206" s="4">
        <f>D206</f>
        <v>-300000</v>
      </c>
      <c r="L206" s="7"/>
    </row>
    <row r="207" spans="1:12" x14ac:dyDescent="0.3">
      <c r="A207" s="24" t="s">
        <v>13</v>
      </c>
      <c r="B207" s="25">
        <v>263</v>
      </c>
      <c r="C207" s="26" t="s">
        <v>16</v>
      </c>
      <c r="D207" s="27">
        <f>-D204*0.02</f>
        <v>-20000</v>
      </c>
      <c r="E207" s="26"/>
      <c r="F207" s="24" t="s">
        <v>13</v>
      </c>
      <c r="G207" s="26" t="s">
        <v>15</v>
      </c>
      <c r="H207" s="26">
        <v>263</v>
      </c>
      <c r="I207" s="27">
        <f t="shared" ref="I207:I208" si="10">D207</f>
        <v>-20000</v>
      </c>
      <c r="L207" s="7"/>
    </row>
    <row r="208" spans="1:12" x14ac:dyDescent="0.3">
      <c r="A208" s="6" t="s">
        <v>13</v>
      </c>
      <c r="B208" s="3">
        <v>1986</v>
      </c>
      <c r="C208" t="s">
        <v>12</v>
      </c>
      <c r="D208" s="4">
        <f>D205*-1</f>
        <v>-141000</v>
      </c>
      <c r="F208" s="6" t="s">
        <v>13</v>
      </c>
      <c r="G208" t="s">
        <v>17</v>
      </c>
      <c r="H208">
        <v>1986</v>
      </c>
      <c r="I208" s="4">
        <f t="shared" si="10"/>
        <v>-141000</v>
      </c>
      <c r="L208" s="7"/>
    </row>
    <row r="209" spans="1:12" x14ac:dyDescent="0.3">
      <c r="A209" s="6" t="s">
        <v>13</v>
      </c>
      <c r="B209" s="3">
        <v>293</v>
      </c>
      <c r="C209" t="s">
        <v>18</v>
      </c>
      <c r="D209" s="4">
        <f>(D204+D205+D206+D207+D208)*-1</f>
        <v>-680000</v>
      </c>
      <c r="F209" s="6" t="s">
        <v>19</v>
      </c>
      <c r="G209" t="s">
        <v>15</v>
      </c>
      <c r="H209">
        <v>293</v>
      </c>
      <c r="I209" s="4">
        <f>D209</f>
        <v>-680000</v>
      </c>
      <c r="L209" s="7"/>
    </row>
    <row r="210" spans="1:12" x14ac:dyDescent="0.3">
      <c r="A210" s="24" t="s">
        <v>9</v>
      </c>
      <c r="B210" s="25">
        <v>542</v>
      </c>
      <c r="C210" s="26" t="s">
        <v>20</v>
      </c>
      <c r="D210" s="27">
        <f>D204*0.1</f>
        <v>100000</v>
      </c>
      <c r="E210" s="26"/>
      <c r="F210" s="24" t="s">
        <v>9</v>
      </c>
      <c r="G210" s="26" t="s">
        <v>11</v>
      </c>
      <c r="H210" s="26">
        <v>542</v>
      </c>
      <c r="I210" s="27">
        <f>D210</f>
        <v>100000</v>
      </c>
      <c r="L210" s="7"/>
    </row>
    <row r="211" spans="1:12" x14ac:dyDescent="0.3">
      <c r="A211" s="24" t="s">
        <v>13</v>
      </c>
      <c r="B211" s="25">
        <v>281</v>
      </c>
      <c r="C211" s="26" t="s">
        <v>21</v>
      </c>
      <c r="D211" s="27">
        <f>D210*-1</f>
        <v>-100000</v>
      </c>
      <c r="E211" s="26"/>
      <c r="F211" s="24" t="s">
        <v>13</v>
      </c>
      <c r="G211" s="26" t="s">
        <v>15</v>
      </c>
      <c r="H211" s="26">
        <v>281</v>
      </c>
      <c r="I211" s="27">
        <f>D211</f>
        <v>-100000</v>
      </c>
      <c r="L211" s="7"/>
    </row>
    <row r="212" spans="1:12" x14ac:dyDescent="0.3">
      <c r="A212" s="6" t="s">
        <v>9</v>
      </c>
      <c r="B212" s="3">
        <v>540</v>
      </c>
      <c r="C212" t="s">
        <v>12</v>
      </c>
      <c r="D212" s="4">
        <f>D210*0.141</f>
        <v>14099.999999999998</v>
      </c>
      <c r="F212" s="6" t="s">
        <v>9</v>
      </c>
      <c r="G212" t="s">
        <v>11</v>
      </c>
      <c r="H212">
        <v>540</v>
      </c>
      <c r="I212" s="4">
        <f>D212</f>
        <v>14099.999999999998</v>
      </c>
      <c r="L212" s="7"/>
    </row>
    <row r="213" spans="1:12" x14ac:dyDescent="0.3">
      <c r="A213" s="6" t="s">
        <v>19</v>
      </c>
      <c r="B213" s="3">
        <v>1986</v>
      </c>
      <c r="C213" t="s">
        <v>12</v>
      </c>
      <c r="D213" s="4">
        <f>D211*0.141</f>
        <v>-14099.999999999998</v>
      </c>
      <c r="F213" s="6" t="s">
        <v>13</v>
      </c>
      <c r="G213" t="s">
        <v>17</v>
      </c>
      <c r="H213">
        <v>1986</v>
      </c>
      <c r="I213" s="4">
        <f>D213</f>
        <v>-14099.999999999998</v>
      </c>
      <c r="L213" s="7"/>
    </row>
    <row r="214" spans="1:12" x14ac:dyDescent="0.3">
      <c r="A214" s="10" t="s">
        <v>29</v>
      </c>
      <c r="B214" s="11"/>
      <c r="C214" s="12"/>
      <c r="D214" s="13">
        <f>SUM(D204:D213)</f>
        <v>0</v>
      </c>
      <c r="E214" s="12"/>
      <c r="F214" s="10" t="s">
        <v>29</v>
      </c>
      <c r="G214" s="12"/>
      <c r="H214" s="12"/>
      <c r="I214" s="13">
        <f>SUM(I204:I213)</f>
        <v>0</v>
      </c>
      <c r="J214" s="12"/>
      <c r="K214" s="12"/>
      <c r="L214" s="15"/>
    </row>
    <row r="215" spans="1:12" x14ac:dyDescent="0.3">
      <c r="D215" s="4"/>
      <c r="I215" s="4"/>
    </row>
    <row r="216" spans="1:12" s="2" customFormat="1" x14ac:dyDescent="0.3">
      <c r="A216" s="19" t="s">
        <v>30</v>
      </c>
      <c r="B216" s="20"/>
      <c r="C216" s="21"/>
      <c r="D216" s="35"/>
      <c r="E216" s="23"/>
      <c r="F216" s="21"/>
      <c r="G216" s="21"/>
      <c r="H216" s="21"/>
      <c r="I216" s="35"/>
      <c r="J216" s="21"/>
      <c r="K216" s="21"/>
      <c r="L216" s="23"/>
    </row>
    <row r="217" spans="1:12" s="2" customFormat="1" x14ac:dyDescent="0.3">
      <c r="A217" s="39" t="s">
        <v>1</v>
      </c>
      <c r="B217" s="40"/>
      <c r="C217" s="41"/>
      <c r="D217" s="41"/>
      <c r="E217" s="42"/>
      <c r="F217" s="41" t="s">
        <v>24</v>
      </c>
      <c r="G217" s="41"/>
      <c r="H217" s="41"/>
      <c r="I217" s="41"/>
      <c r="J217" s="41"/>
      <c r="K217" s="41"/>
      <c r="L217" s="42"/>
    </row>
    <row r="218" spans="1:12" x14ac:dyDescent="0.3">
      <c r="A218" s="6" t="s">
        <v>9</v>
      </c>
      <c r="B218" s="3">
        <v>293</v>
      </c>
      <c r="C218" t="s">
        <v>18</v>
      </c>
      <c r="D218" s="4">
        <f>-D209</f>
        <v>680000</v>
      </c>
      <c r="E218" s="7"/>
      <c r="F218" s="6" t="s">
        <v>9</v>
      </c>
      <c r="G218" t="s">
        <v>15</v>
      </c>
      <c r="H218">
        <v>293</v>
      </c>
      <c r="I218" s="4">
        <f>D218</f>
        <v>680000</v>
      </c>
      <c r="L218" s="7"/>
    </row>
    <row r="219" spans="1:12" x14ac:dyDescent="0.3">
      <c r="A219" s="29" t="s">
        <v>13</v>
      </c>
      <c r="B219" s="30">
        <v>194</v>
      </c>
      <c r="C219" s="8" t="s">
        <v>25</v>
      </c>
      <c r="D219" s="31">
        <f>D209</f>
        <v>-680000</v>
      </c>
      <c r="E219" s="9"/>
      <c r="F219" s="29" t="s">
        <v>13</v>
      </c>
      <c r="G219" s="8" t="s">
        <v>26</v>
      </c>
      <c r="H219" s="8">
        <v>194</v>
      </c>
      <c r="I219" s="31">
        <f>D219</f>
        <v>-680000</v>
      </c>
      <c r="J219" s="8"/>
      <c r="K219" s="8"/>
      <c r="L219" s="9"/>
    </row>
    <row r="220" spans="1:12" x14ac:dyDescent="0.3">
      <c r="A220" s="10" t="s">
        <v>31</v>
      </c>
      <c r="B220" s="11"/>
      <c r="C220" s="12"/>
      <c r="D220" s="13">
        <f>SUM(D218:D219)</f>
        <v>0</v>
      </c>
      <c r="E220" s="12"/>
      <c r="F220" s="10" t="s">
        <v>31</v>
      </c>
      <c r="G220" s="12"/>
      <c r="H220" s="12"/>
      <c r="I220" s="13">
        <f>SUM(I218:I219)</f>
        <v>0</v>
      </c>
      <c r="J220" s="12"/>
      <c r="K220" s="12"/>
      <c r="L220" s="15"/>
    </row>
    <row r="221" spans="1:12" x14ac:dyDescent="0.3">
      <c r="D221" s="4"/>
      <c r="I221" s="4"/>
    </row>
    <row r="222" spans="1:12" x14ac:dyDescent="0.3">
      <c r="A222" s="32" t="s">
        <v>66</v>
      </c>
      <c r="B222" s="43"/>
      <c r="C222" s="44"/>
      <c r="D222" s="45"/>
      <c r="E222" s="44"/>
      <c r="F222" s="44"/>
      <c r="G222" s="44"/>
      <c r="H222" s="44"/>
      <c r="I222" s="45"/>
      <c r="J222" s="44"/>
      <c r="K222" s="44"/>
      <c r="L222" s="46"/>
    </row>
    <row r="223" spans="1:12" x14ac:dyDescent="0.3">
      <c r="A223" s="16" t="s">
        <v>34</v>
      </c>
      <c r="B223" s="17"/>
      <c r="C223" s="14"/>
      <c r="D223" s="14"/>
      <c r="E223" s="14"/>
      <c r="F223" s="16" t="s">
        <v>35</v>
      </c>
      <c r="G223" s="14"/>
      <c r="H223" s="14"/>
      <c r="I223" s="14"/>
      <c r="J223" s="14"/>
      <c r="K223" s="14"/>
      <c r="L223" s="18"/>
    </row>
    <row r="224" spans="1:12" x14ac:dyDescent="0.3">
      <c r="A224" s="19" t="s">
        <v>3</v>
      </c>
      <c r="B224" s="20" t="s">
        <v>4</v>
      </c>
      <c r="C224" s="21" t="s">
        <v>5</v>
      </c>
      <c r="D224" s="22" t="s">
        <v>6</v>
      </c>
      <c r="E224" s="23"/>
      <c r="F224" s="6"/>
      <c r="I224" s="4"/>
      <c r="J224" s="21"/>
      <c r="K224" s="21"/>
      <c r="L224" s="23"/>
    </row>
    <row r="225" spans="1:12" x14ac:dyDescent="0.3">
      <c r="A225" s="24" t="s">
        <v>9</v>
      </c>
      <c r="B225" s="25">
        <v>240</v>
      </c>
      <c r="C225" s="26" t="s">
        <v>37</v>
      </c>
      <c r="D225" s="27">
        <v>120000</v>
      </c>
      <c r="E225" s="28"/>
      <c r="F225" s="6"/>
      <c r="I225" s="4"/>
      <c r="J225" s="2"/>
      <c r="K225" s="2"/>
      <c r="L225" s="33"/>
    </row>
    <row r="226" spans="1:12" x14ac:dyDescent="0.3">
      <c r="A226" s="6" t="s">
        <v>19</v>
      </c>
      <c r="B226" s="3">
        <v>282</v>
      </c>
      <c r="C226" t="s">
        <v>36</v>
      </c>
      <c r="D226" s="4">
        <v>-120000</v>
      </c>
      <c r="E226" s="7"/>
      <c r="F226" s="6"/>
      <c r="I226" s="4"/>
      <c r="L226" s="7"/>
    </row>
    <row r="227" spans="1:12" s="2" customFormat="1" x14ac:dyDescent="0.3">
      <c r="A227" s="6"/>
      <c r="B227" s="3"/>
      <c r="C227"/>
      <c r="D227" s="4"/>
      <c r="E227" s="7"/>
      <c r="F227" s="6"/>
      <c r="G227"/>
      <c r="H227"/>
      <c r="I227" s="4"/>
      <c r="J227"/>
      <c r="K227"/>
      <c r="L227" s="7"/>
    </row>
    <row r="228" spans="1:12" s="2" customFormat="1" x14ac:dyDescent="0.3">
      <c r="A228" s="10" t="s">
        <v>58</v>
      </c>
      <c r="B228" s="11"/>
      <c r="C228" s="12"/>
      <c r="D228" s="13">
        <f>SUM(D226:D227)</f>
        <v>-120000</v>
      </c>
      <c r="E228" s="15"/>
      <c r="F228" s="10"/>
      <c r="G228" s="11"/>
      <c r="H228" s="12"/>
      <c r="I228" s="13"/>
      <c r="J228" s="12"/>
      <c r="K228" s="12"/>
      <c r="L228" s="15"/>
    </row>
    <row r="229" spans="1:12" s="2" customFormat="1" x14ac:dyDescent="0.3">
      <c r="A229" s="32"/>
      <c r="B229" s="43"/>
      <c r="C229" s="44"/>
      <c r="D229" s="45"/>
      <c r="E229" s="44"/>
      <c r="F229" s="44"/>
      <c r="G229" s="43"/>
      <c r="H229" s="44"/>
      <c r="I229" s="45"/>
      <c r="J229" s="44"/>
      <c r="K229" s="44"/>
      <c r="L229" s="46"/>
    </row>
    <row r="230" spans="1:12" x14ac:dyDescent="0.3">
      <c r="A230" s="32" t="s">
        <v>67</v>
      </c>
      <c r="B230" s="43"/>
      <c r="C230" s="44"/>
      <c r="D230" s="45"/>
      <c r="E230" s="44"/>
      <c r="F230" s="44"/>
      <c r="G230" s="44"/>
      <c r="H230" s="44"/>
      <c r="I230" s="45"/>
      <c r="J230" s="44"/>
      <c r="K230" s="44"/>
      <c r="L230" s="46"/>
    </row>
    <row r="231" spans="1:12" x14ac:dyDescent="0.3">
      <c r="A231" s="51" t="s">
        <v>68</v>
      </c>
      <c r="D231" s="4"/>
      <c r="I231" s="4"/>
      <c r="L231" s="7"/>
    </row>
    <row r="232" spans="1:12" x14ac:dyDescent="0.3">
      <c r="A232" s="16" t="s">
        <v>34</v>
      </c>
      <c r="B232" s="17"/>
      <c r="C232" s="14"/>
      <c r="D232" s="14"/>
      <c r="E232" s="14"/>
      <c r="F232" s="16" t="s">
        <v>35</v>
      </c>
      <c r="G232" s="14"/>
      <c r="H232" s="14"/>
      <c r="I232" s="14"/>
      <c r="J232" s="14"/>
      <c r="K232" s="14"/>
      <c r="L232" s="18"/>
    </row>
    <row r="233" spans="1:12" x14ac:dyDescent="0.3">
      <c r="A233" s="19" t="s">
        <v>3</v>
      </c>
      <c r="B233" s="20" t="s">
        <v>4</v>
      </c>
      <c r="C233" s="21" t="s">
        <v>5</v>
      </c>
      <c r="D233" s="22" t="s">
        <v>6</v>
      </c>
      <c r="E233" s="23"/>
      <c r="F233" s="6"/>
      <c r="I233" s="4"/>
      <c r="J233" s="21"/>
      <c r="K233" s="21"/>
      <c r="L233" s="23"/>
    </row>
    <row r="234" spans="1:12" x14ac:dyDescent="0.3">
      <c r="A234" s="24" t="s">
        <v>9</v>
      </c>
      <c r="B234" s="25">
        <v>263</v>
      </c>
      <c r="C234" s="26" t="s">
        <v>16</v>
      </c>
      <c r="D234" s="27">
        <f>(D186+D207)*-1</f>
        <v>40000</v>
      </c>
      <c r="E234" s="28"/>
      <c r="F234" s="6"/>
      <c r="I234" s="4"/>
      <c r="L234" s="7"/>
    </row>
    <row r="235" spans="1:12" x14ac:dyDescent="0.3">
      <c r="A235" s="24" t="s">
        <v>9</v>
      </c>
      <c r="B235" s="25">
        <v>281</v>
      </c>
      <c r="C235" s="26" t="s">
        <v>21</v>
      </c>
      <c r="D235" s="27">
        <f>(D190+D211)*-1</f>
        <v>200000</v>
      </c>
      <c r="E235" s="28"/>
      <c r="F235" s="6"/>
      <c r="I235" s="4"/>
      <c r="L235" s="7"/>
    </row>
    <row r="236" spans="1:12" x14ac:dyDescent="0.3">
      <c r="A236" s="58" t="s">
        <v>19</v>
      </c>
      <c r="B236" s="25">
        <v>282</v>
      </c>
      <c r="C236" s="26" t="s">
        <v>36</v>
      </c>
      <c r="D236" s="27">
        <v>110000</v>
      </c>
      <c r="E236" s="28"/>
      <c r="F236" s="6"/>
      <c r="I236" s="4"/>
      <c r="L236" s="7"/>
    </row>
    <row r="237" spans="1:12" x14ac:dyDescent="0.3">
      <c r="A237" s="6" t="s">
        <v>19</v>
      </c>
      <c r="B237" s="3">
        <v>240</v>
      </c>
      <c r="C237" t="s">
        <v>37</v>
      </c>
      <c r="D237" s="4">
        <v>-350000</v>
      </c>
      <c r="E237" s="7"/>
      <c r="F237" s="6"/>
      <c r="I237" s="4"/>
      <c r="L237" s="7"/>
    </row>
    <row r="238" spans="1:12" s="2" customFormat="1" x14ac:dyDescent="0.3">
      <c r="A238" s="6"/>
      <c r="B238" s="3"/>
      <c r="C238"/>
      <c r="D238" s="4"/>
      <c r="E238" s="7"/>
      <c r="F238" s="6"/>
      <c r="G238"/>
      <c r="H238"/>
      <c r="I238" s="4"/>
      <c r="J238"/>
      <c r="K238"/>
      <c r="L238" s="7"/>
    </row>
    <row r="239" spans="1:12" s="2" customFormat="1" x14ac:dyDescent="0.3">
      <c r="A239" s="10" t="s">
        <v>38</v>
      </c>
      <c r="B239" s="11"/>
      <c r="C239" s="12"/>
      <c r="D239" s="13">
        <f>SUM(D234:D238)</f>
        <v>0</v>
      </c>
      <c r="E239" s="15"/>
      <c r="F239" s="10"/>
      <c r="G239" s="11"/>
      <c r="H239" s="12"/>
      <c r="I239" s="13"/>
      <c r="J239" s="12"/>
      <c r="K239" s="12"/>
      <c r="L239" s="15"/>
    </row>
    <row r="240" spans="1:12" s="2" customFormat="1" x14ac:dyDescent="0.3">
      <c r="A240" s="6"/>
      <c r="B240" s="3"/>
      <c r="C240"/>
      <c r="D240" s="4"/>
      <c r="E240"/>
      <c r="F240"/>
      <c r="G240" s="3"/>
      <c r="H240"/>
      <c r="I240" s="4"/>
      <c r="J240"/>
      <c r="K240"/>
      <c r="L240" s="7"/>
    </row>
    <row r="241" spans="1:14" s="2" customFormat="1" x14ac:dyDescent="0.3">
      <c r="A241" s="6" t="s">
        <v>69</v>
      </c>
      <c r="B241" s="3"/>
      <c r="C241"/>
      <c r="D241" s="4"/>
      <c r="E241"/>
      <c r="F241"/>
      <c r="G241"/>
      <c r="H241"/>
      <c r="I241" s="4"/>
      <c r="J241"/>
      <c r="K241"/>
      <c r="L241" s="7"/>
    </row>
    <row r="242" spans="1:14" x14ac:dyDescent="0.3">
      <c r="A242" s="19" t="s">
        <v>40</v>
      </c>
      <c r="B242" s="20"/>
      <c r="C242" s="21"/>
      <c r="D242" s="35"/>
      <c r="E242" s="21"/>
      <c r="F242" s="21"/>
      <c r="G242" s="21"/>
      <c r="H242" s="21"/>
      <c r="I242" s="35"/>
      <c r="J242" s="21"/>
      <c r="K242" s="21"/>
      <c r="L242" s="23"/>
    </row>
    <row r="243" spans="1:14" x14ac:dyDescent="0.3">
      <c r="A243" s="16" t="s">
        <v>1</v>
      </c>
      <c r="B243" s="17"/>
      <c r="C243" s="14"/>
      <c r="D243" s="14"/>
      <c r="E243" s="14"/>
      <c r="F243" s="16" t="s">
        <v>35</v>
      </c>
      <c r="G243" s="14"/>
      <c r="H243" s="14"/>
      <c r="I243" s="14"/>
      <c r="J243" s="14"/>
      <c r="K243" s="14"/>
      <c r="L243" s="18"/>
    </row>
    <row r="244" spans="1:14" x14ac:dyDescent="0.3">
      <c r="A244" s="19" t="s">
        <v>3</v>
      </c>
      <c r="B244" s="20" t="s">
        <v>4</v>
      </c>
      <c r="C244" s="21" t="s">
        <v>5</v>
      </c>
      <c r="D244" s="22" t="s">
        <v>6</v>
      </c>
      <c r="E244" s="23"/>
      <c r="F244" s="19" t="s">
        <v>3</v>
      </c>
      <c r="G244" s="21" t="s">
        <v>7</v>
      </c>
      <c r="H244" s="22" t="s">
        <v>8</v>
      </c>
      <c r="I244" s="22" t="s">
        <v>6</v>
      </c>
      <c r="J244" s="21"/>
      <c r="K244" s="21"/>
      <c r="L244" s="23"/>
      <c r="N244" s="4"/>
    </row>
    <row r="245" spans="1:14" x14ac:dyDescent="0.3">
      <c r="A245" s="24" t="s">
        <v>9</v>
      </c>
      <c r="B245" s="25">
        <v>282</v>
      </c>
      <c r="C245" s="26" t="s">
        <v>36</v>
      </c>
      <c r="D245" s="27">
        <v>10000</v>
      </c>
      <c r="E245" s="28"/>
      <c r="F245" s="24" t="s">
        <v>9</v>
      </c>
      <c r="G245" s="26" t="s">
        <v>15</v>
      </c>
      <c r="H245" s="26">
        <v>282</v>
      </c>
      <c r="I245" s="27">
        <f t="shared" ref="I245:I248" si="11">D245</f>
        <v>10000</v>
      </c>
      <c r="J245" s="2"/>
      <c r="K245" s="2"/>
      <c r="L245" s="33"/>
      <c r="N245" s="4"/>
    </row>
    <row r="246" spans="1:14" x14ac:dyDescent="0.3">
      <c r="A246" s="24" t="s">
        <v>19</v>
      </c>
      <c r="B246" s="25">
        <v>542</v>
      </c>
      <c r="C246" s="26" t="s">
        <v>20</v>
      </c>
      <c r="D246" s="27">
        <v>-10000</v>
      </c>
      <c r="E246" s="28"/>
      <c r="F246" s="57" t="s">
        <v>13</v>
      </c>
      <c r="G246" s="26" t="s">
        <v>11</v>
      </c>
      <c r="H246" s="26">
        <v>542</v>
      </c>
      <c r="I246" s="27">
        <f t="shared" si="11"/>
        <v>-10000</v>
      </c>
      <c r="L246" s="7"/>
      <c r="N246" s="4"/>
    </row>
    <row r="247" spans="1:14" x14ac:dyDescent="0.3">
      <c r="A247" s="6" t="s">
        <v>9</v>
      </c>
      <c r="B247" s="3">
        <v>1986</v>
      </c>
      <c r="C247" t="s">
        <v>41</v>
      </c>
      <c r="D247" s="4">
        <f>D246*0.141*-1</f>
        <v>1409.9999999999998</v>
      </c>
      <c r="F247" s="6" t="s">
        <v>9</v>
      </c>
      <c r="G247" t="s">
        <v>17</v>
      </c>
      <c r="H247">
        <v>1986</v>
      </c>
      <c r="I247" s="4">
        <f t="shared" si="11"/>
        <v>1409.9999999999998</v>
      </c>
      <c r="L247" s="7"/>
    </row>
    <row r="248" spans="1:14" x14ac:dyDescent="0.3">
      <c r="A248" s="6" t="s">
        <v>13</v>
      </c>
      <c r="B248" s="3">
        <v>540</v>
      </c>
      <c r="C248" t="s">
        <v>41</v>
      </c>
      <c r="D248" s="4">
        <f>D247*-1</f>
        <v>-1409.9999999999998</v>
      </c>
      <c r="F248" s="6" t="s">
        <v>13</v>
      </c>
      <c r="G248" s="3" t="s">
        <v>11</v>
      </c>
      <c r="H248">
        <v>540</v>
      </c>
      <c r="I248" s="4">
        <f t="shared" si="11"/>
        <v>-1409.9999999999998</v>
      </c>
      <c r="L248" s="7"/>
    </row>
    <row r="249" spans="1:14" x14ac:dyDescent="0.3">
      <c r="A249" s="10" t="s">
        <v>42</v>
      </c>
      <c r="B249" s="11"/>
      <c r="C249" s="12"/>
      <c r="D249" s="13">
        <f>SUM(D245:D248)</f>
        <v>0</v>
      </c>
      <c r="E249" s="15"/>
      <c r="F249" s="12" t="s">
        <v>42</v>
      </c>
      <c r="G249" s="12"/>
      <c r="H249" s="12"/>
      <c r="I249" s="13">
        <f>SUM(I245:I248)</f>
        <v>0</v>
      </c>
      <c r="J249" s="12"/>
      <c r="K249" s="12"/>
      <c r="L249" s="15"/>
    </row>
    <row r="250" spans="1:14" s="2" customFormat="1" x14ac:dyDescent="0.3">
      <c r="A250" s="6"/>
      <c r="B250" s="3"/>
      <c r="C250"/>
      <c r="D250" s="4"/>
      <c r="E250" s="7"/>
      <c r="F250" s="6"/>
      <c r="G250"/>
      <c r="H250"/>
      <c r="I250" s="4"/>
      <c r="J250"/>
      <c r="K250"/>
      <c r="L250" s="7"/>
    </row>
    <row r="251" spans="1:14" x14ac:dyDescent="0.3">
      <c r="A251" s="6" t="s">
        <v>43</v>
      </c>
      <c r="D251" s="4"/>
      <c r="I251" s="4"/>
      <c r="L251" s="7"/>
    </row>
    <row r="252" spans="1:14" x14ac:dyDescent="0.3">
      <c r="A252" s="16" t="s">
        <v>1</v>
      </c>
      <c r="B252" s="17"/>
      <c r="C252" s="14"/>
      <c r="D252" s="14"/>
      <c r="E252" s="14"/>
      <c r="F252" s="16" t="s">
        <v>44</v>
      </c>
      <c r="G252" s="14"/>
      <c r="H252" s="14"/>
      <c r="I252" s="14"/>
      <c r="J252" s="14"/>
      <c r="K252" s="14"/>
      <c r="L252" s="18"/>
      <c r="N252" s="4"/>
    </row>
    <row r="253" spans="1:14" x14ac:dyDescent="0.3">
      <c r="A253" s="19" t="s">
        <v>3</v>
      </c>
      <c r="B253" s="20" t="s">
        <v>4</v>
      </c>
      <c r="C253" s="21" t="s">
        <v>5</v>
      </c>
      <c r="D253" s="22" t="s">
        <v>6</v>
      </c>
      <c r="E253" s="23"/>
      <c r="F253" s="19" t="s">
        <v>3</v>
      </c>
      <c r="G253" s="21" t="s">
        <v>7</v>
      </c>
      <c r="H253" s="22" t="s">
        <v>8</v>
      </c>
      <c r="I253" s="22" t="s">
        <v>6</v>
      </c>
      <c r="J253" s="21"/>
      <c r="K253" s="21"/>
      <c r="L253" s="23"/>
    </row>
    <row r="254" spans="1:14" x14ac:dyDescent="0.3">
      <c r="A254" s="24" t="s">
        <v>9</v>
      </c>
      <c r="B254" s="25">
        <v>263</v>
      </c>
      <c r="C254" s="26" t="s">
        <v>16</v>
      </c>
      <c r="D254" s="27">
        <v>40000</v>
      </c>
      <c r="E254" s="28"/>
      <c r="F254" s="24" t="s">
        <v>9</v>
      </c>
      <c r="G254" s="26" t="s">
        <v>15</v>
      </c>
      <c r="H254" s="26">
        <v>263</v>
      </c>
      <c r="I254" s="27">
        <f t="shared" ref="I254:I255" si="12">D254</f>
        <v>40000</v>
      </c>
      <c r="J254" s="2"/>
      <c r="K254" s="2"/>
      <c r="L254" s="33"/>
    </row>
    <row r="255" spans="1:14" x14ac:dyDescent="0.3">
      <c r="A255" s="24" t="s">
        <v>9</v>
      </c>
      <c r="B255" s="25">
        <v>281</v>
      </c>
      <c r="C255" s="26" t="s">
        <v>21</v>
      </c>
      <c r="D255" s="27">
        <v>200000</v>
      </c>
      <c r="E255" s="28"/>
      <c r="F255" s="24" t="s">
        <v>45</v>
      </c>
      <c r="G255" s="26" t="s">
        <v>15</v>
      </c>
      <c r="H255" s="26">
        <v>281</v>
      </c>
      <c r="I255" s="27">
        <f t="shared" si="12"/>
        <v>200000</v>
      </c>
      <c r="J255" s="2"/>
      <c r="K255" s="2"/>
      <c r="L255" s="33"/>
    </row>
    <row r="256" spans="1:14" x14ac:dyDescent="0.3">
      <c r="A256" s="58" t="s">
        <v>19</v>
      </c>
      <c r="B256" s="25">
        <v>282</v>
      </c>
      <c r="C256" s="26" t="s">
        <v>36</v>
      </c>
      <c r="D256" s="27">
        <v>-10000</v>
      </c>
      <c r="E256" s="28"/>
      <c r="F256" s="58" t="s">
        <v>13</v>
      </c>
      <c r="G256" s="26" t="s">
        <v>15</v>
      </c>
      <c r="H256" s="26">
        <v>282</v>
      </c>
      <c r="I256" s="27">
        <f>D256</f>
        <v>-10000</v>
      </c>
      <c r="L256" s="7"/>
    </row>
    <row r="257" spans="1:13" x14ac:dyDescent="0.3">
      <c r="A257" s="6" t="s">
        <v>19</v>
      </c>
      <c r="B257" s="3">
        <v>240</v>
      </c>
      <c r="C257" t="s">
        <v>37</v>
      </c>
      <c r="D257" s="4">
        <f>D237</f>
        <v>-350000</v>
      </c>
      <c r="E257" s="7"/>
      <c r="F257" s="36"/>
      <c r="G257" s="37"/>
      <c r="H257" s="37"/>
      <c r="I257" s="38"/>
      <c r="L257" s="7"/>
      <c r="M257" s="6"/>
    </row>
    <row r="258" spans="1:13" x14ac:dyDescent="0.3">
      <c r="A258" s="6"/>
      <c r="D258" s="4"/>
      <c r="E258" s="7"/>
      <c r="F258" s="6"/>
      <c r="I258" s="4"/>
      <c r="L258" s="7"/>
    </row>
    <row r="259" spans="1:13" x14ac:dyDescent="0.3">
      <c r="A259" s="6" t="s">
        <v>9</v>
      </c>
      <c r="B259" s="3">
        <v>240</v>
      </c>
      <c r="C259" t="s">
        <v>37</v>
      </c>
      <c r="D259" s="4">
        <f>D257*-1</f>
        <v>350000</v>
      </c>
      <c r="E259" s="7"/>
      <c r="F259" s="36"/>
      <c r="G259" s="37"/>
      <c r="H259" s="37"/>
      <c r="I259" s="38"/>
      <c r="L259" s="7"/>
    </row>
    <row r="260" spans="1:13" x14ac:dyDescent="0.3">
      <c r="A260" s="29" t="s">
        <v>13</v>
      </c>
      <c r="B260" s="30">
        <v>194</v>
      </c>
      <c r="C260" s="8" t="s">
        <v>25</v>
      </c>
      <c r="D260" s="31">
        <f>D259*-1</f>
        <v>-350000</v>
      </c>
      <c r="E260" s="9"/>
      <c r="F260" s="29" t="s">
        <v>13</v>
      </c>
      <c r="G260" s="8" t="s">
        <v>46</v>
      </c>
      <c r="H260" s="8">
        <v>194</v>
      </c>
      <c r="I260" s="31">
        <f>D260</f>
        <v>-350000</v>
      </c>
      <c r="J260" s="8"/>
      <c r="K260" s="8"/>
      <c r="L260" s="9"/>
    </row>
    <row r="261" spans="1:13" x14ac:dyDescent="0.3">
      <c r="A261" s="10" t="s">
        <v>47</v>
      </c>
      <c r="B261" s="11"/>
      <c r="C261" s="12"/>
      <c r="D261" s="13">
        <f>SUM(D254:D260)</f>
        <v>-120000</v>
      </c>
      <c r="E261" s="15"/>
      <c r="F261" s="10" t="s">
        <v>47</v>
      </c>
      <c r="G261" s="12"/>
      <c r="H261" s="12"/>
      <c r="I261" s="13">
        <f>SUM(I254:I260)</f>
        <v>-120000</v>
      </c>
      <c r="J261" s="12"/>
      <c r="K261" s="12"/>
      <c r="L261" s="12"/>
    </row>
    <row r="262" spans="1:13" x14ac:dyDescent="0.3">
      <c r="A262" s="32" t="s">
        <v>72</v>
      </c>
      <c r="B262" s="43"/>
      <c r="C262" s="44"/>
      <c r="D262" s="45"/>
      <c r="E262" s="44"/>
      <c r="F262" s="44"/>
      <c r="G262" s="44"/>
      <c r="H262" s="44"/>
      <c r="I262" s="45"/>
      <c r="J262" s="44"/>
      <c r="K262" s="44"/>
      <c r="L262" s="46"/>
    </row>
    <row r="263" spans="1:13" x14ac:dyDescent="0.3">
      <c r="A263" s="51" t="s">
        <v>73</v>
      </c>
      <c r="B263" s="52"/>
      <c r="C263" s="53"/>
      <c r="D263" s="54"/>
      <c r="E263" s="53"/>
      <c r="F263" s="53"/>
      <c r="G263" s="53"/>
      <c r="H263" s="53"/>
      <c r="I263" s="54"/>
      <c r="J263" s="53"/>
      <c r="L263" s="7"/>
    </row>
    <row r="264" spans="1:13" x14ac:dyDescent="0.3">
      <c r="A264" s="16" t="s">
        <v>34</v>
      </c>
      <c r="B264" s="17"/>
      <c r="C264" s="14"/>
      <c r="D264" s="14"/>
      <c r="E264" s="14"/>
      <c r="F264" s="16" t="s">
        <v>35</v>
      </c>
      <c r="G264" s="14"/>
      <c r="H264" s="14"/>
      <c r="I264" s="14"/>
      <c r="J264" s="14"/>
      <c r="K264" s="14"/>
      <c r="L264" s="18"/>
    </row>
    <row r="265" spans="1:13" x14ac:dyDescent="0.3">
      <c r="A265" s="19" t="s">
        <v>3</v>
      </c>
      <c r="B265" s="20" t="s">
        <v>4</v>
      </c>
      <c r="C265" s="21" t="s">
        <v>5</v>
      </c>
      <c r="D265" s="22" t="s">
        <v>6</v>
      </c>
      <c r="E265" s="23"/>
      <c r="F265" s="6"/>
      <c r="I265" s="4"/>
      <c r="J265" s="21"/>
      <c r="K265" s="21"/>
      <c r="L265" s="23"/>
    </row>
    <row r="266" spans="1:13" x14ac:dyDescent="0.3">
      <c r="A266" s="24" t="s">
        <v>9</v>
      </c>
      <c r="B266" s="25">
        <v>263</v>
      </c>
      <c r="C266" s="26" t="s">
        <v>16</v>
      </c>
      <c r="D266" s="27">
        <v>40000</v>
      </c>
      <c r="E266" s="28"/>
      <c r="F266" s="6"/>
      <c r="I266" s="4"/>
      <c r="L266" s="7"/>
    </row>
    <row r="267" spans="1:13" x14ac:dyDescent="0.3">
      <c r="A267" s="24" t="s">
        <v>9</v>
      </c>
      <c r="B267" s="25">
        <v>281</v>
      </c>
      <c r="C267" s="26" t="s">
        <v>21</v>
      </c>
      <c r="D267" s="27">
        <v>190000</v>
      </c>
      <c r="E267" s="28"/>
      <c r="F267" s="6"/>
      <c r="I267" s="4"/>
      <c r="L267" s="7"/>
    </row>
    <row r="268" spans="1:13" x14ac:dyDescent="0.3">
      <c r="A268" s="24" t="s">
        <v>9</v>
      </c>
      <c r="B268" s="25">
        <v>282</v>
      </c>
      <c r="C268" s="26" t="s">
        <v>36</v>
      </c>
      <c r="D268" s="27">
        <v>15000</v>
      </c>
      <c r="E268" s="28"/>
      <c r="F268" s="6"/>
      <c r="I268" s="4"/>
      <c r="L268" s="7"/>
    </row>
    <row r="269" spans="1:13" x14ac:dyDescent="0.3">
      <c r="A269" s="6" t="s">
        <v>19</v>
      </c>
      <c r="B269" s="3">
        <v>240</v>
      </c>
      <c r="C269" t="s">
        <v>37</v>
      </c>
      <c r="D269" s="4">
        <v>-245000</v>
      </c>
      <c r="E269" s="7"/>
      <c r="F269" s="6"/>
      <c r="I269" s="4"/>
      <c r="L269" s="7"/>
    </row>
    <row r="270" spans="1:13" s="2" customFormat="1" x14ac:dyDescent="0.3">
      <c r="A270" s="6"/>
      <c r="B270" s="3"/>
      <c r="C270"/>
      <c r="D270" s="4"/>
      <c r="E270" s="7"/>
      <c r="F270" s="6"/>
      <c r="G270"/>
      <c r="H270"/>
      <c r="I270" s="4"/>
      <c r="J270"/>
      <c r="K270"/>
      <c r="L270" s="7"/>
    </row>
    <row r="271" spans="1:13" s="2" customFormat="1" x14ac:dyDescent="0.3">
      <c r="A271" s="10" t="s">
        <v>58</v>
      </c>
      <c r="B271" s="11"/>
      <c r="C271" s="12"/>
      <c r="D271" s="13">
        <f>SUM(D266:D270)</f>
        <v>0</v>
      </c>
      <c r="E271" s="15"/>
      <c r="F271" s="10"/>
      <c r="G271" s="11"/>
      <c r="H271" s="12"/>
      <c r="I271" s="13"/>
      <c r="J271" s="12"/>
      <c r="K271" s="12"/>
      <c r="L271" s="15"/>
    </row>
    <row r="272" spans="1:13" s="2" customFormat="1" x14ac:dyDescent="0.3">
      <c r="A272" s="6"/>
      <c r="B272" s="3"/>
      <c r="C272"/>
      <c r="D272" s="4"/>
      <c r="E272"/>
      <c r="F272"/>
      <c r="G272" s="3"/>
      <c r="H272"/>
      <c r="I272" s="4"/>
      <c r="J272"/>
      <c r="K272"/>
      <c r="L272" s="7"/>
    </row>
    <row r="273" spans="1:14" x14ac:dyDescent="0.3">
      <c r="A273" s="32" t="s">
        <v>59</v>
      </c>
      <c r="B273" s="43"/>
      <c r="C273" s="44"/>
      <c r="D273" s="45"/>
      <c r="E273" s="44"/>
      <c r="F273" s="44"/>
      <c r="G273" s="44"/>
      <c r="H273" s="44"/>
      <c r="I273" s="45"/>
      <c r="J273" s="44"/>
      <c r="K273" s="44"/>
      <c r="L273" s="46"/>
    </row>
    <row r="274" spans="1:14" x14ac:dyDescent="0.3">
      <c r="A274" s="16" t="s">
        <v>34</v>
      </c>
      <c r="B274" s="17"/>
      <c r="C274" s="14"/>
      <c r="D274" s="14"/>
      <c r="E274" s="14"/>
      <c r="F274" s="16" t="s">
        <v>35</v>
      </c>
      <c r="G274" s="14"/>
      <c r="H274" s="14"/>
      <c r="I274" s="14"/>
      <c r="J274" s="14"/>
      <c r="K274" s="14"/>
      <c r="L274" s="18"/>
    </row>
    <row r="275" spans="1:14" x14ac:dyDescent="0.3">
      <c r="A275" s="19" t="s">
        <v>3</v>
      </c>
      <c r="B275" s="20" t="s">
        <v>4</v>
      </c>
      <c r="C275" s="21" t="s">
        <v>5</v>
      </c>
      <c r="D275" s="22" t="s">
        <v>6</v>
      </c>
      <c r="E275" s="23"/>
      <c r="F275" s="6"/>
      <c r="I275" s="4"/>
      <c r="J275" s="21"/>
      <c r="K275" s="21"/>
      <c r="L275" s="23"/>
    </row>
    <row r="276" spans="1:14" x14ac:dyDescent="0.3">
      <c r="A276" s="24" t="s">
        <v>9</v>
      </c>
      <c r="B276" s="25">
        <v>282</v>
      </c>
      <c r="C276" s="26" t="s">
        <v>36</v>
      </c>
      <c r="D276" s="27">
        <v>120000</v>
      </c>
      <c r="E276" s="28"/>
      <c r="F276" s="6"/>
      <c r="I276" s="4"/>
      <c r="L276" s="7"/>
    </row>
    <row r="277" spans="1:14" x14ac:dyDescent="0.3">
      <c r="A277" s="6" t="s">
        <v>19</v>
      </c>
      <c r="B277" s="3">
        <v>240</v>
      </c>
      <c r="C277" t="s">
        <v>37</v>
      </c>
      <c r="D277" s="4">
        <v>-120000</v>
      </c>
      <c r="E277" s="7"/>
      <c r="F277" s="6"/>
      <c r="I277" s="4"/>
      <c r="L277" s="7"/>
    </row>
    <row r="278" spans="1:14" s="2" customFormat="1" x14ac:dyDescent="0.3">
      <c r="A278" s="6"/>
      <c r="B278" s="3"/>
      <c r="C278"/>
      <c r="D278" s="4"/>
      <c r="E278" s="7"/>
      <c r="F278" s="6"/>
      <c r="G278"/>
      <c r="H278"/>
      <c r="I278" s="4"/>
      <c r="J278"/>
      <c r="K278"/>
      <c r="L278" s="7"/>
    </row>
    <row r="279" spans="1:14" s="2" customFormat="1" x14ac:dyDescent="0.3">
      <c r="A279" s="10" t="s">
        <v>58</v>
      </c>
      <c r="B279" s="11"/>
      <c r="C279" s="12"/>
      <c r="D279" s="13">
        <f>SUM(D276:D278)</f>
        <v>0</v>
      </c>
      <c r="E279" s="15"/>
      <c r="F279" s="10"/>
      <c r="G279" s="11"/>
      <c r="H279" s="12"/>
      <c r="I279" s="13"/>
      <c r="J279" s="12"/>
      <c r="K279" s="12"/>
      <c r="L279" s="15"/>
    </row>
    <row r="280" spans="1:14" s="2" customFormat="1" x14ac:dyDescent="0.3">
      <c r="A280" s="6"/>
      <c r="B280" s="3"/>
      <c r="C280"/>
      <c r="D280" s="4"/>
      <c r="E280"/>
      <c r="F280"/>
      <c r="G280" s="3"/>
      <c r="H280"/>
      <c r="I280" s="4"/>
      <c r="J280"/>
      <c r="K280"/>
      <c r="L280" s="7"/>
    </row>
    <row r="281" spans="1:14" s="2" customFormat="1" x14ac:dyDescent="0.3">
      <c r="A281" s="6" t="s">
        <v>60</v>
      </c>
      <c r="B281" s="3"/>
      <c r="C281"/>
      <c r="D281" s="4"/>
      <c r="E281"/>
      <c r="F281"/>
      <c r="G281"/>
      <c r="H281"/>
      <c r="I281" s="4"/>
      <c r="J281"/>
      <c r="K281"/>
      <c r="L281" s="7"/>
    </row>
    <row r="282" spans="1:14" x14ac:dyDescent="0.3">
      <c r="A282" s="19" t="s">
        <v>61</v>
      </c>
      <c r="B282" s="20"/>
      <c r="C282" s="21"/>
      <c r="D282" s="35"/>
      <c r="E282" s="21"/>
      <c r="F282" s="21"/>
      <c r="G282" s="21"/>
      <c r="H282" s="21"/>
      <c r="I282" s="35"/>
      <c r="J282" s="21"/>
      <c r="K282" s="21"/>
      <c r="L282" s="23"/>
    </row>
    <row r="283" spans="1:14" x14ac:dyDescent="0.3">
      <c r="A283" s="16" t="s">
        <v>1</v>
      </c>
      <c r="B283" s="17"/>
      <c r="C283" s="14"/>
      <c r="D283" s="14"/>
      <c r="E283" s="14"/>
      <c r="F283" s="16" t="s">
        <v>35</v>
      </c>
      <c r="G283" s="14"/>
      <c r="H283" s="14"/>
      <c r="I283" s="14"/>
      <c r="J283" s="14"/>
      <c r="K283" s="14"/>
      <c r="L283" s="18"/>
    </row>
    <row r="284" spans="1:14" x14ac:dyDescent="0.3">
      <c r="A284" s="19" t="s">
        <v>3</v>
      </c>
      <c r="B284" s="20" t="s">
        <v>4</v>
      </c>
      <c r="C284" s="21" t="s">
        <v>5</v>
      </c>
      <c r="D284" s="22" t="s">
        <v>6</v>
      </c>
      <c r="E284" s="23"/>
      <c r="F284" s="19" t="s">
        <v>3</v>
      </c>
      <c r="G284" s="21" t="s">
        <v>7</v>
      </c>
      <c r="H284" s="22" t="s">
        <v>8</v>
      </c>
      <c r="I284" s="22" t="s">
        <v>6</v>
      </c>
      <c r="J284" s="21"/>
      <c r="K284" s="21"/>
      <c r="L284" s="23"/>
      <c r="N284" s="4"/>
    </row>
    <row r="285" spans="1:14" x14ac:dyDescent="0.3">
      <c r="A285" s="24" t="s">
        <v>13</v>
      </c>
      <c r="B285" s="25">
        <v>282</v>
      </c>
      <c r="C285" s="26" t="s">
        <v>36</v>
      </c>
      <c r="D285" s="27">
        <v>-15000</v>
      </c>
      <c r="E285" s="28"/>
      <c r="F285" s="24" t="s">
        <v>13</v>
      </c>
      <c r="G285" s="26" t="s">
        <v>15</v>
      </c>
      <c r="H285" s="26">
        <f>B285</f>
        <v>282</v>
      </c>
      <c r="I285" s="27">
        <f t="shared" ref="I285:I288" si="13">D285</f>
        <v>-15000</v>
      </c>
      <c r="L285" s="7"/>
      <c r="N285" s="4"/>
    </row>
    <row r="286" spans="1:14" x14ac:dyDescent="0.3">
      <c r="A286" s="24" t="s">
        <v>9</v>
      </c>
      <c r="B286" s="25">
        <v>542</v>
      </c>
      <c r="C286" s="26" t="s">
        <v>20</v>
      </c>
      <c r="D286" s="27">
        <v>15000</v>
      </c>
      <c r="E286" s="28"/>
      <c r="F286" s="24" t="s">
        <v>9</v>
      </c>
      <c r="G286" s="26" t="s">
        <v>11</v>
      </c>
      <c r="H286" s="26">
        <f>B286</f>
        <v>542</v>
      </c>
      <c r="I286" s="27">
        <f t="shared" si="13"/>
        <v>15000</v>
      </c>
      <c r="K286" s="2"/>
      <c r="L286" s="33"/>
      <c r="N286" s="4"/>
    </row>
    <row r="287" spans="1:14" x14ac:dyDescent="0.3">
      <c r="A287" s="6" t="s">
        <v>13</v>
      </c>
      <c r="B287" s="3">
        <v>1986</v>
      </c>
      <c r="C287" t="s">
        <v>41</v>
      </c>
      <c r="D287" s="4">
        <f>D286*0.141*-1</f>
        <v>-2115</v>
      </c>
      <c r="F287" s="6" t="s">
        <v>13</v>
      </c>
      <c r="G287" s="3" t="s">
        <v>17</v>
      </c>
      <c r="H287">
        <v>1986</v>
      </c>
      <c r="I287" s="4">
        <f t="shared" si="13"/>
        <v>-2115</v>
      </c>
      <c r="L287" s="7"/>
    </row>
    <row r="288" spans="1:14" x14ac:dyDescent="0.3">
      <c r="A288" s="6" t="s">
        <v>9</v>
      </c>
      <c r="B288" s="3">
        <v>540</v>
      </c>
      <c r="C288" t="s">
        <v>41</v>
      </c>
      <c r="D288" s="4">
        <f>D287*-1</f>
        <v>2115</v>
      </c>
      <c r="F288" s="6" t="s">
        <v>9</v>
      </c>
      <c r="G288" s="3" t="s">
        <v>11</v>
      </c>
      <c r="H288">
        <v>540</v>
      </c>
      <c r="I288" s="4">
        <f t="shared" si="13"/>
        <v>2115</v>
      </c>
      <c r="L288" s="7"/>
    </row>
    <row r="289" spans="1:14" x14ac:dyDescent="0.3">
      <c r="A289" s="10" t="s">
        <v>42</v>
      </c>
      <c r="B289" s="11"/>
      <c r="C289" s="12"/>
      <c r="D289" s="13">
        <f>SUM(D285:D288)</f>
        <v>0</v>
      </c>
      <c r="E289" s="15"/>
      <c r="F289" s="12" t="s">
        <v>42</v>
      </c>
      <c r="G289" s="12"/>
      <c r="H289" s="12"/>
      <c r="I289" s="13">
        <f>SUM(I285:I288)</f>
        <v>0</v>
      </c>
      <c r="J289" s="12"/>
      <c r="K289" s="12"/>
      <c r="L289" s="15"/>
    </row>
    <row r="290" spans="1:14" x14ac:dyDescent="0.3">
      <c r="A290" s="6"/>
      <c r="D290" s="4"/>
      <c r="E290" s="7"/>
      <c r="I290" s="4"/>
      <c r="L290" s="7"/>
    </row>
    <row r="291" spans="1:14" s="2" customFormat="1" x14ac:dyDescent="0.3">
      <c r="A291" s="6" t="s">
        <v>62</v>
      </c>
      <c r="B291" s="3"/>
      <c r="C291"/>
      <c r="D291" s="4"/>
      <c r="E291"/>
      <c r="F291"/>
      <c r="G291"/>
      <c r="H291"/>
      <c r="I291" s="4"/>
      <c r="J291"/>
      <c r="K291"/>
      <c r="L291" s="7"/>
    </row>
    <row r="292" spans="1:14" x14ac:dyDescent="0.3">
      <c r="A292" s="19" t="s">
        <v>63</v>
      </c>
      <c r="B292" s="20"/>
      <c r="C292" s="21"/>
      <c r="D292" s="35"/>
      <c r="E292" s="21"/>
      <c r="F292" s="21"/>
      <c r="G292" s="21"/>
      <c r="H292" s="21"/>
      <c r="I292" s="35"/>
      <c r="J292" s="21"/>
      <c r="K292" s="21"/>
      <c r="L292" s="23"/>
    </row>
    <row r="293" spans="1:14" x14ac:dyDescent="0.3">
      <c r="A293" s="16" t="s">
        <v>1</v>
      </c>
      <c r="B293" s="17"/>
      <c r="C293" s="14"/>
      <c r="D293" s="14"/>
      <c r="E293" s="14"/>
      <c r="F293" s="16" t="s">
        <v>35</v>
      </c>
      <c r="G293" s="14"/>
      <c r="H293" s="14"/>
      <c r="I293" s="14"/>
      <c r="J293" s="14"/>
      <c r="K293" s="14"/>
      <c r="L293" s="18"/>
    </row>
    <row r="294" spans="1:14" x14ac:dyDescent="0.3">
      <c r="A294" s="19" t="s">
        <v>3</v>
      </c>
      <c r="B294" s="20" t="s">
        <v>4</v>
      </c>
      <c r="C294" s="21" t="s">
        <v>5</v>
      </c>
      <c r="D294" s="22" t="s">
        <v>6</v>
      </c>
      <c r="E294" s="23"/>
      <c r="F294" s="19" t="s">
        <v>3</v>
      </c>
      <c r="G294" s="21" t="s">
        <v>7</v>
      </c>
      <c r="H294" s="22" t="s">
        <v>8</v>
      </c>
      <c r="I294" s="22" t="s">
        <v>6</v>
      </c>
      <c r="J294" s="21"/>
      <c r="K294" s="21"/>
      <c r="L294" s="23"/>
      <c r="N294" s="4"/>
    </row>
    <row r="295" spans="1:14" x14ac:dyDescent="0.3">
      <c r="A295" s="24" t="s">
        <v>13</v>
      </c>
      <c r="B295" s="25">
        <v>282</v>
      </c>
      <c r="C295" s="26" t="s">
        <v>36</v>
      </c>
      <c r="D295" s="27">
        <v>-120000</v>
      </c>
      <c r="E295" s="28"/>
      <c r="F295" s="24" t="s">
        <v>13</v>
      </c>
      <c r="G295" s="26" t="s">
        <v>15</v>
      </c>
      <c r="H295" s="26">
        <f>B295</f>
        <v>282</v>
      </c>
      <c r="I295" s="27">
        <f t="shared" ref="I295:I298" si="14">D295</f>
        <v>-120000</v>
      </c>
      <c r="L295" s="7"/>
      <c r="N295" s="4"/>
    </row>
    <row r="296" spans="1:14" x14ac:dyDescent="0.3">
      <c r="A296" s="24" t="s">
        <v>9</v>
      </c>
      <c r="B296" s="25">
        <v>542</v>
      </c>
      <c r="C296" s="26" t="s">
        <v>20</v>
      </c>
      <c r="D296" s="27">
        <v>120000</v>
      </c>
      <c r="E296" s="28"/>
      <c r="F296" s="24" t="s">
        <v>9</v>
      </c>
      <c r="G296" s="26" t="s">
        <v>11</v>
      </c>
      <c r="H296" s="26">
        <f>B296</f>
        <v>542</v>
      </c>
      <c r="I296" s="27">
        <f t="shared" si="14"/>
        <v>120000</v>
      </c>
      <c r="K296" s="2"/>
      <c r="L296" s="33"/>
      <c r="N296" s="4"/>
    </row>
    <row r="297" spans="1:14" x14ac:dyDescent="0.3">
      <c r="A297" s="6" t="s">
        <v>13</v>
      </c>
      <c r="B297" s="3">
        <v>1986</v>
      </c>
      <c r="C297" t="s">
        <v>41</v>
      </c>
      <c r="D297" s="4">
        <f>D296*0.141*-1</f>
        <v>-16920</v>
      </c>
      <c r="F297" s="6" t="s">
        <v>13</v>
      </c>
      <c r="G297" s="3" t="s">
        <v>17</v>
      </c>
      <c r="H297">
        <v>1986</v>
      </c>
      <c r="I297" s="4">
        <f t="shared" si="14"/>
        <v>-16920</v>
      </c>
      <c r="L297" s="7"/>
    </row>
    <row r="298" spans="1:14" x14ac:dyDescent="0.3">
      <c r="A298" s="6" t="s">
        <v>9</v>
      </c>
      <c r="B298" s="3">
        <v>540</v>
      </c>
      <c r="C298" t="s">
        <v>41</v>
      </c>
      <c r="D298" s="4">
        <f>D297*-1</f>
        <v>16920</v>
      </c>
      <c r="F298" s="6" t="s">
        <v>9</v>
      </c>
      <c r="G298" s="3" t="s">
        <v>11</v>
      </c>
      <c r="H298">
        <v>540</v>
      </c>
      <c r="I298" s="4">
        <f t="shared" si="14"/>
        <v>16920</v>
      </c>
      <c r="L298" s="7"/>
    </row>
    <row r="299" spans="1:14" x14ac:dyDescent="0.3">
      <c r="A299" s="10" t="s">
        <v>42</v>
      </c>
      <c r="B299" s="11"/>
      <c r="C299" s="12"/>
      <c r="D299" s="13">
        <f>SUM(D295:D298)</f>
        <v>0</v>
      </c>
      <c r="E299" s="15"/>
      <c r="F299" s="12" t="s">
        <v>42</v>
      </c>
      <c r="G299" s="12"/>
      <c r="H299" s="12"/>
      <c r="I299" s="13">
        <f>SUM(I295:I298)</f>
        <v>0</v>
      </c>
      <c r="J299" s="12"/>
      <c r="K299" s="12"/>
      <c r="L299" s="15"/>
    </row>
    <row r="300" spans="1:14" s="2" customFormat="1" x14ac:dyDescent="0.3">
      <c r="A300" s="6"/>
      <c r="B300" s="3"/>
      <c r="C300"/>
      <c r="D300" s="4"/>
      <c r="E300" s="7"/>
      <c r="F300" s="6"/>
      <c r="G300"/>
      <c r="H300"/>
      <c r="I300" s="4"/>
      <c r="J300"/>
      <c r="K300"/>
      <c r="L300" s="7"/>
    </row>
    <row r="301" spans="1:14" x14ac:dyDescent="0.3">
      <c r="A301" s="6" t="s">
        <v>74</v>
      </c>
      <c r="B301" s="6"/>
      <c r="C301" s="6"/>
      <c r="D301" s="4"/>
      <c r="I301" s="4"/>
      <c r="L301" s="7"/>
    </row>
    <row r="302" spans="1:14" x14ac:dyDescent="0.3">
      <c r="A302" s="6"/>
      <c r="D302" s="4"/>
      <c r="I302" s="4"/>
      <c r="L302" s="7"/>
    </row>
    <row r="303" spans="1:14" x14ac:dyDescent="0.3">
      <c r="A303" s="16" t="s">
        <v>1</v>
      </c>
      <c r="B303" s="17"/>
      <c r="C303" s="14"/>
      <c r="D303" s="14"/>
      <c r="E303" s="14"/>
      <c r="F303" s="16" t="s">
        <v>44</v>
      </c>
      <c r="G303" s="14"/>
      <c r="H303" s="14"/>
      <c r="I303" s="14"/>
      <c r="J303" s="14"/>
      <c r="K303" s="14"/>
      <c r="L303" s="18"/>
      <c r="N303" s="4"/>
    </row>
    <row r="304" spans="1:14" x14ac:dyDescent="0.3">
      <c r="A304" s="19" t="s">
        <v>3</v>
      </c>
      <c r="B304" s="20" t="s">
        <v>4</v>
      </c>
      <c r="C304" s="21" t="s">
        <v>5</v>
      </c>
      <c r="D304" s="22" t="s">
        <v>6</v>
      </c>
      <c r="E304" s="23"/>
      <c r="F304" s="19" t="s">
        <v>3</v>
      </c>
      <c r="G304" s="21" t="s">
        <v>7</v>
      </c>
      <c r="H304" s="22" t="s">
        <v>8</v>
      </c>
      <c r="I304" s="22" t="s">
        <v>6</v>
      </c>
      <c r="J304" s="21"/>
      <c r="K304" s="21"/>
      <c r="L304" s="23"/>
    </row>
    <row r="305" spans="1:13" x14ac:dyDescent="0.3">
      <c r="A305" s="24" t="s">
        <v>9</v>
      </c>
      <c r="B305" s="25">
        <v>263</v>
      </c>
      <c r="C305" s="26" t="s">
        <v>16</v>
      </c>
      <c r="D305" s="27">
        <v>40000</v>
      </c>
      <c r="E305" s="28"/>
      <c r="F305" s="24" t="s">
        <v>9</v>
      </c>
      <c r="G305" s="26" t="s">
        <v>15</v>
      </c>
      <c r="H305" s="26">
        <v>263</v>
      </c>
      <c r="I305" s="27">
        <f t="shared" ref="I305:I306" si="15">D305</f>
        <v>40000</v>
      </c>
      <c r="J305" s="2"/>
      <c r="K305" s="2"/>
      <c r="L305" s="33"/>
    </row>
    <row r="306" spans="1:13" x14ac:dyDescent="0.3">
      <c r="A306" s="24" t="s">
        <v>9</v>
      </c>
      <c r="B306" s="25">
        <v>281</v>
      </c>
      <c r="C306" s="26" t="s">
        <v>21</v>
      </c>
      <c r="D306" s="27">
        <v>190000</v>
      </c>
      <c r="E306" s="28"/>
      <c r="F306" s="24" t="s">
        <v>45</v>
      </c>
      <c r="G306" s="26" t="s">
        <v>15</v>
      </c>
      <c r="H306" s="26">
        <v>281</v>
      </c>
      <c r="I306" s="27">
        <f t="shared" si="15"/>
        <v>190000</v>
      </c>
      <c r="J306" s="2"/>
      <c r="K306" s="2"/>
      <c r="L306" s="33"/>
    </row>
    <row r="307" spans="1:13" x14ac:dyDescent="0.3">
      <c r="A307" s="24" t="s">
        <v>9</v>
      </c>
      <c r="B307" s="25">
        <v>282</v>
      </c>
      <c r="C307" s="26" t="s">
        <v>36</v>
      </c>
      <c r="D307" s="27">
        <v>135000</v>
      </c>
      <c r="E307" s="28"/>
      <c r="F307" s="24" t="s">
        <v>9</v>
      </c>
      <c r="G307" s="26" t="s">
        <v>15</v>
      </c>
      <c r="H307" s="26">
        <v>282</v>
      </c>
      <c r="I307" s="27">
        <f>D307</f>
        <v>135000</v>
      </c>
      <c r="L307" s="7"/>
    </row>
    <row r="308" spans="1:13" x14ac:dyDescent="0.3">
      <c r="A308" s="6" t="s">
        <v>19</v>
      </c>
      <c r="B308" s="3">
        <v>240</v>
      </c>
      <c r="C308" t="s">
        <v>37</v>
      </c>
      <c r="D308" s="4">
        <v>-365000</v>
      </c>
      <c r="E308" s="7"/>
      <c r="F308" s="36"/>
      <c r="G308" s="37"/>
      <c r="H308" s="37"/>
      <c r="I308" s="38"/>
      <c r="L308" s="7"/>
      <c r="M308" s="6"/>
    </row>
    <row r="309" spans="1:13" x14ac:dyDescent="0.3">
      <c r="A309" s="6"/>
      <c r="D309" s="4"/>
      <c r="E309" s="7"/>
      <c r="F309" s="6"/>
      <c r="I309" s="4"/>
      <c r="L309" s="7"/>
    </row>
    <row r="310" spans="1:13" x14ac:dyDescent="0.3">
      <c r="A310" s="6" t="s">
        <v>9</v>
      </c>
      <c r="B310" s="3">
        <v>240</v>
      </c>
      <c r="C310" t="s">
        <v>37</v>
      </c>
      <c r="D310" s="4">
        <v>365000</v>
      </c>
      <c r="E310" s="7"/>
      <c r="F310" s="36"/>
      <c r="G310" s="37"/>
      <c r="H310" s="37"/>
      <c r="I310" s="38"/>
      <c r="L310" s="7"/>
    </row>
    <row r="311" spans="1:13" x14ac:dyDescent="0.3">
      <c r="A311" s="29" t="s">
        <v>13</v>
      </c>
      <c r="B311" s="30">
        <v>194</v>
      </c>
      <c r="C311" s="8" t="s">
        <v>25</v>
      </c>
      <c r="D311" s="31">
        <v>-365000</v>
      </c>
      <c r="E311" s="9"/>
      <c r="F311" s="29" t="s">
        <v>13</v>
      </c>
      <c r="G311" s="8" t="s">
        <v>46</v>
      </c>
      <c r="H311" s="8">
        <v>194</v>
      </c>
      <c r="I311" s="31">
        <f>D311</f>
        <v>-365000</v>
      </c>
      <c r="J311" s="8"/>
      <c r="K311" s="8"/>
      <c r="L311" s="9"/>
    </row>
    <row r="312" spans="1:13" x14ac:dyDescent="0.3">
      <c r="A312" s="10" t="s">
        <v>65</v>
      </c>
      <c r="B312" s="11"/>
      <c r="C312" s="12"/>
      <c r="D312" s="13">
        <f>SUM(D305:D311)</f>
        <v>0</v>
      </c>
      <c r="E312" s="15"/>
      <c r="F312" s="10" t="s">
        <v>65</v>
      </c>
      <c r="G312" s="12"/>
      <c r="H312" s="12"/>
      <c r="I312" s="13">
        <f>SUM(I305:I311)</f>
        <v>0</v>
      </c>
      <c r="J312" s="12"/>
      <c r="K312" s="12"/>
      <c r="L312" s="12"/>
    </row>
    <row r="314" spans="1:13" x14ac:dyDescent="0.3">
      <c r="A314" s="2" t="s">
        <v>75</v>
      </c>
      <c r="B314" s="61"/>
      <c r="C314" s="2"/>
      <c r="D314" s="2"/>
    </row>
    <row r="316" spans="1:13" ht="31.5" customHeight="1" x14ac:dyDescent="0.3">
      <c r="A316" s="62" t="s">
        <v>76</v>
      </c>
      <c r="B316" s="65" t="s">
        <v>77</v>
      </c>
      <c r="C316" s="62" t="s">
        <v>78</v>
      </c>
      <c r="D316" s="80" t="s">
        <v>79</v>
      </c>
      <c r="E316" s="81"/>
      <c r="F316" s="82" t="s">
        <v>80</v>
      </c>
      <c r="G316" s="83"/>
      <c r="H316" s="82" t="s">
        <v>81</v>
      </c>
      <c r="I316" s="83" t="s">
        <v>82</v>
      </c>
      <c r="J316" s="82" t="s">
        <v>83</v>
      </c>
      <c r="K316" s="83"/>
      <c r="L316" s="83"/>
    </row>
    <row r="317" spans="1:13" x14ac:dyDescent="0.3">
      <c r="A317" s="59" t="s">
        <v>84</v>
      </c>
      <c r="B317" s="60">
        <v>1000000</v>
      </c>
      <c r="C317" s="60">
        <f>B317*0.02</f>
        <v>20000</v>
      </c>
      <c r="D317" s="76">
        <f>B317*0.1</f>
        <v>100000</v>
      </c>
      <c r="E317" s="77"/>
      <c r="F317" s="76"/>
      <c r="G317" s="77">
        <v>100</v>
      </c>
      <c r="H317" s="76"/>
      <c r="I317" s="77"/>
      <c r="J317" s="78"/>
      <c r="K317" s="79"/>
      <c r="L317" s="79"/>
    </row>
    <row r="318" spans="1:13" x14ac:dyDescent="0.3">
      <c r="A318" s="59" t="s">
        <v>85</v>
      </c>
      <c r="B318" s="60">
        <v>1000000</v>
      </c>
      <c r="C318" s="60">
        <f t="shared" ref="C318:C328" si="16">B318*0.02</f>
        <v>20000</v>
      </c>
      <c r="D318" s="76">
        <f t="shared" ref="D318:D320" si="17">B318*0.1</f>
        <v>100000</v>
      </c>
      <c r="E318" s="77"/>
      <c r="F318" s="76"/>
      <c r="G318" s="77">
        <v>101</v>
      </c>
      <c r="H318" s="76"/>
      <c r="I318" s="77"/>
      <c r="J318" s="78"/>
      <c r="K318" s="79"/>
      <c r="L318" s="79"/>
    </row>
    <row r="319" spans="1:13" x14ac:dyDescent="0.3">
      <c r="A319" s="59" t="s">
        <v>86</v>
      </c>
      <c r="B319" s="60">
        <v>1000000</v>
      </c>
      <c r="C319" s="60">
        <f t="shared" si="16"/>
        <v>20000</v>
      </c>
      <c r="D319" s="76">
        <f t="shared" si="17"/>
        <v>100000</v>
      </c>
      <c r="E319" s="77"/>
      <c r="F319" s="76">
        <v>230000</v>
      </c>
      <c r="G319" s="77"/>
      <c r="H319" s="76">
        <f>F319-(C317+D317+C318+D318)</f>
        <v>-10000</v>
      </c>
      <c r="I319" s="77"/>
      <c r="J319" s="78" t="s">
        <v>87</v>
      </c>
      <c r="K319" s="79"/>
      <c r="L319" s="79"/>
    </row>
    <row r="320" spans="1:13" x14ac:dyDescent="0.3">
      <c r="A320" s="59" t="s">
        <v>88</v>
      </c>
      <c r="B320" s="60">
        <v>1000000</v>
      </c>
      <c r="C320" s="60">
        <f t="shared" si="16"/>
        <v>20000</v>
      </c>
      <c r="D320" s="76">
        <f t="shared" si="17"/>
        <v>100000</v>
      </c>
      <c r="E320" s="77"/>
      <c r="F320" s="76"/>
      <c r="G320" s="77">
        <v>103</v>
      </c>
      <c r="H320" s="76"/>
      <c r="I320" s="77"/>
      <c r="J320" s="78"/>
      <c r="K320" s="79"/>
      <c r="L320" s="79"/>
    </row>
    <row r="321" spans="1:12" ht="28.5" customHeight="1" x14ac:dyDescent="0.3">
      <c r="A321" s="59" t="s">
        <v>89</v>
      </c>
      <c r="B321" s="60">
        <v>1000000</v>
      </c>
      <c r="C321" s="60">
        <f t="shared" si="16"/>
        <v>20000</v>
      </c>
      <c r="D321" s="76">
        <f>B321*0.095</f>
        <v>95000</v>
      </c>
      <c r="E321" s="77">
        <v>-20</v>
      </c>
      <c r="F321" s="76">
        <v>230000</v>
      </c>
      <c r="G321" s="77"/>
      <c r="H321" s="76">
        <f t="shared" ref="H321" si="18">F321-(C319+D319+C320+D320)</f>
        <v>-10000</v>
      </c>
      <c r="I321" s="77"/>
      <c r="J321" s="84" t="s">
        <v>90</v>
      </c>
      <c r="K321" s="85"/>
      <c r="L321" s="85"/>
    </row>
    <row r="322" spans="1:12" x14ac:dyDescent="0.3">
      <c r="A322" s="59" t="s">
        <v>91</v>
      </c>
      <c r="B322" s="60">
        <v>1000000</v>
      </c>
      <c r="C322" s="60">
        <f t="shared" si="16"/>
        <v>20000</v>
      </c>
      <c r="D322" s="76">
        <f t="shared" ref="D322:D328" si="19">B322*0.095</f>
        <v>95000</v>
      </c>
      <c r="E322" s="77">
        <v>-19</v>
      </c>
      <c r="F322" s="76"/>
      <c r="G322" s="77">
        <v>105</v>
      </c>
      <c r="H322" s="76"/>
      <c r="I322" s="77"/>
      <c r="J322" s="78"/>
      <c r="K322" s="79"/>
      <c r="L322" s="79"/>
    </row>
    <row r="323" spans="1:12" x14ac:dyDescent="0.3">
      <c r="A323" s="59" t="s">
        <v>92</v>
      </c>
      <c r="B323" s="60">
        <v>1000000</v>
      </c>
      <c r="C323" s="60">
        <f t="shared" si="16"/>
        <v>20000</v>
      </c>
      <c r="D323" s="76">
        <f t="shared" si="19"/>
        <v>95000</v>
      </c>
      <c r="E323" s="77">
        <v>-18</v>
      </c>
      <c r="F323" s="76">
        <v>230000</v>
      </c>
      <c r="G323" s="77"/>
      <c r="H323" s="86"/>
      <c r="I323" s="87"/>
      <c r="J323" s="78"/>
      <c r="K323" s="79"/>
      <c r="L323" s="79"/>
    </row>
    <row r="324" spans="1:12" x14ac:dyDescent="0.3">
      <c r="A324" s="59" t="s">
        <v>93</v>
      </c>
      <c r="B324" s="60">
        <v>1000000</v>
      </c>
      <c r="C324" s="60">
        <f t="shared" si="16"/>
        <v>20000</v>
      </c>
      <c r="D324" s="76">
        <f t="shared" si="19"/>
        <v>95000</v>
      </c>
      <c r="E324" s="77">
        <v>-17</v>
      </c>
      <c r="F324" s="76"/>
      <c r="G324" s="77">
        <v>107</v>
      </c>
      <c r="H324" s="86"/>
      <c r="I324" s="87"/>
      <c r="J324" s="78"/>
      <c r="K324" s="79"/>
      <c r="L324" s="79"/>
    </row>
    <row r="325" spans="1:12" x14ac:dyDescent="0.3">
      <c r="A325" s="59" t="s">
        <v>94</v>
      </c>
      <c r="B325" s="60">
        <v>1000000</v>
      </c>
      <c r="C325" s="60">
        <f t="shared" si="16"/>
        <v>20000</v>
      </c>
      <c r="D325" s="76">
        <f t="shared" si="19"/>
        <v>95000</v>
      </c>
      <c r="E325" s="77">
        <v>-16</v>
      </c>
      <c r="F325" s="76">
        <v>230000</v>
      </c>
      <c r="G325" s="77"/>
      <c r="H325" s="86"/>
      <c r="I325" s="87"/>
      <c r="J325" s="78"/>
      <c r="K325" s="79"/>
      <c r="L325" s="79"/>
    </row>
    <row r="326" spans="1:12" x14ac:dyDescent="0.3">
      <c r="A326" s="59" t="s">
        <v>95</v>
      </c>
      <c r="B326" s="60">
        <v>1000000</v>
      </c>
      <c r="C326" s="60">
        <f t="shared" si="16"/>
        <v>20000</v>
      </c>
      <c r="D326" s="76">
        <f t="shared" si="19"/>
        <v>95000</v>
      </c>
      <c r="E326" s="77">
        <v>-15</v>
      </c>
      <c r="F326" s="76"/>
      <c r="G326" s="77">
        <v>109</v>
      </c>
      <c r="H326" s="86"/>
      <c r="I326" s="87"/>
      <c r="J326" s="78"/>
      <c r="K326" s="79"/>
      <c r="L326" s="79"/>
    </row>
    <row r="327" spans="1:12" x14ac:dyDescent="0.3">
      <c r="A327" s="59" t="s">
        <v>96</v>
      </c>
      <c r="B327" s="60">
        <v>1000000</v>
      </c>
      <c r="C327" s="60">
        <f t="shared" si="16"/>
        <v>20000</v>
      </c>
      <c r="D327" s="76">
        <f t="shared" si="19"/>
        <v>95000</v>
      </c>
      <c r="E327" s="77">
        <v>-14</v>
      </c>
      <c r="F327" s="76">
        <v>230000</v>
      </c>
      <c r="G327" s="77"/>
      <c r="H327" s="86"/>
      <c r="I327" s="87"/>
      <c r="J327" s="78"/>
      <c r="K327" s="79"/>
      <c r="L327" s="79"/>
    </row>
    <row r="328" spans="1:12" x14ac:dyDescent="0.3">
      <c r="A328" s="59" t="s">
        <v>97</v>
      </c>
      <c r="B328" s="60">
        <v>1000000</v>
      </c>
      <c r="C328" s="60">
        <f t="shared" si="16"/>
        <v>20000</v>
      </c>
      <c r="D328" s="76">
        <f t="shared" si="19"/>
        <v>95000</v>
      </c>
      <c r="E328" s="77">
        <v>-13</v>
      </c>
      <c r="F328" s="76">
        <v>200000</v>
      </c>
      <c r="G328" s="77"/>
      <c r="H328" s="76">
        <f t="shared" ref="H328" si="20">F328-(C326+D326+C327+D327)</f>
        <v>-30000</v>
      </c>
      <c r="I328" s="77"/>
      <c r="J328" s="78" t="s">
        <v>98</v>
      </c>
      <c r="K328" s="79"/>
      <c r="L328" s="79"/>
    </row>
    <row r="329" spans="1:12" x14ac:dyDescent="0.3">
      <c r="A329" s="63" t="s">
        <v>99</v>
      </c>
      <c r="B329" s="64">
        <f>SUM(B317:B328)</f>
        <v>12000000</v>
      </c>
      <c r="C329" s="64">
        <f>SUM(C317:C328)</f>
        <v>240000</v>
      </c>
      <c r="D329" s="88">
        <f>SUM(D317:D328)</f>
        <v>1160000</v>
      </c>
      <c r="E329" s="89"/>
      <c r="F329" s="88">
        <f>SUM(F317:F328)</f>
        <v>1350000</v>
      </c>
      <c r="G329" s="90"/>
      <c r="H329" s="88">
        <f>SUM(H317:H328)</f>
        <v>-50000</v>
      </c>
      <c r="I329" s="90"/>
      <c r="J329" s="91"/>
      <c r="K329" s="92"/>
      <c r="L329" s="92"/>
    </row>
  </sheetData>
  <mergeCells count="57">
    <mergeCell ref="D328:E328"/>
    <mergeCell ref="F328:G328"/>
    <mergeCell ref="H328:I328"/>
    <mergeCell ref="J328:L328"/>
    <mergeCell ref="D329:E329"/>
    <mergeCell ref="F329:G329"/>
    <mergeCell ref="H329:I329"/>
    <mergeCell ref="J329:L329"/>
    <mergeCell ref="D326:E326"/>
    <mergeCell ref="F326:G326"/>
    <mergeCell ref="H326:I326"/>
    <mergeCell ref="J326:L326"/>
    <mergeCell ref="D327:E327"/>
    <mergeCell ref="F327:G327"/>
    <mergeCell ref="H327:I327"/>
    <mergeCell ref="J327:L327"/>
    <mergeCell ref="D324:E324"/>
    <mergeCell ref="F324:G324"/>
    <mergeCell ref="H324:I324"/>
    <mergeCell ref="J324:L324"/>
    <mergeCell ref="D325:E325"/>
    <mergeCell ref="F325:G325"/>
    <mergeCell ref="H325:I325"/>
    <mergeCell ref="J325:L325"/>
    <mergeCell ref="D322:E322"/>
    <mergeCell ref="F322:G322"/>
    <mergeCell ref="H322:I322"/>
    <mergeCell ref="J322:L322"/>
    <mergeCell ref="D323:E323"/>
    <mergeCell ref="F323:G323"/>
    <mergeCell ref="H323:I323"/>
    <mergeCell ref="J323:L323"/>
    <mergeCell ref="D320:E320"/>
    <mergeCell ref="F320:G320"/>
    <mergeCell ref="H320:I320"/>
    <mergeCell ref="J320:L320"/>
    <mergeCell ref="D321:E321"/>
    <mergeCell ref="F321:G321"/>
    <mergeCell ref="H321:I321"/>
    <mergeCell ref="J321:L321"/>
    <mergeCell ref="D318:E318"/>
    <mergeCell ref="F318:G318"/>
    <mergeCell ref="H318:I318"/>
    <mergeCell ref="J318:L318"/>
    <mergeCell ref="D319:E319"/>
    <mergeCell ref="F319:G319"/>
    <mergeCell ref="H319:I319"/>
    <mergeCell ref="J319:L319"/>
    <mergeCell ref="D317:E317"/>
    <mergeCell ref="F317:G317"/>
    <mergeCell ref="H317:I317"/>
    <mergeCell ref="J317:L317"/>
    <mergeCell ref="A1:L1"/>
    <mergeCell ref="D316:E316"/>
    <mergeCell ref="F316:G316"/>
    <mergeCell ref="H316:I316"/>
    <mergeCell ref="J316:L316"/>
  </mergeCells>
  <pageMargins left="0.7" right="0.7" top="0.75" bottom="0.75" header="0.3" footer="0.3"/>
  <pageSetup paperSize="9" scale="68" fitToHeight="0" orientation="landscape" r:id="rId1"/>
  <rowBreaks count="2" manualBreakCount="2">
    <brk id="28" max="11" man="1"/>
    <brk id="124"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B5FF-7473-4148-9C0F-E58B3332FB9F}">
  <dimension ref="A1"/>
  <sheetViews>
    <sheetView workbookViewId="0"/>
  </sheetViews>
  <sheetFormatPr baseColWidth="10" defaultColWidth="11.44140625" defaultRowHeight="14.4"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Bente Randen</DisplayName>
        <AccountId>36</AccountId>
        <AccountType/>
      </UserInfo>
      <UserInfo>
        <DisplayName>Vibeke Araberg Fladen</DisplayName>
        <AccountId>138</AccountId>
        <AccountType/>
      </UserInfo>
      <UserInfo>
        <DisplayName>Kommunikasjon felles postkasse</DisplayName>
        <AccountId>359</AccountId>
        <AccountType/>
      </UserInfo>
      <UserInfo>
        <DisplayName>Øyvind Gravem</DisplayName>
        <AccountId>28</AccountId>
        <AccountType/>
      </UserInfo>
      <UserInfo>
        <DisplayName>Britt Torunn Hove</DisplayName>
        <AccountId>15</AccountId>
        <AccountType/>
      </UserInfo>
      <UserInfo>
        <DisplayName>Christian Hjeltnes</DisplayName>
        <AccountId>58</AccountId>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7" ma:contentTypeDescription="Opprett et nytt dokument." ma:contentTypeScope="" ma:versionID="41ef6103d6eac2c554799b8c5cab9f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b59ba8336f62f3f023d65caa45b3c7cd"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95F3D-3513-4AF2-80B1-1381D86574F4}">
  <ds:schemaRefs>
    <ds:schemaRef ds:uri="http://schemas.microsoft.com/office/2006/documentManagement/types"/>
    <ds:schemaRef ds:uri="http://schemas.openxmlformats.org/package/2006/metadata/core-properties"/>
    <ds:schemaRef ds:uri="http://purl.org/dc/dcmitype/"/>
    <ds:schemaRef ds:uri="72070625-34a7-4b50-b998-4dc2a8d9a16c"/>
    <ds:schemaRef ds:uri="http://purl.org/dc/elements/1.1/"/>
    <ds:schemaRef ds:uri="http://schemas.microsoft.com/office/2006/metadata/properties"/>
    <ds:schemaRef ds:uri="http://schemas.microsoft.com/office/infopath/2007/PartnerControls"/>
    <ds:schemaRef ds:uri="c2c940b1-81eb-4862-ad94-5822e372a285"/>
    <ds:schemaRef ds:uri="http://www.w3.org/XML/1998/namespace"/>
    <ds:schemaRef ds:uri="http://purl.org/dc/terms/"/>
  </ds:schemaRefs>
</ds:datastoreItem>
</file>

<file path=customXml/itemProps2.xml><?xml version="1.0" encoding="utf-8"?>
<ds:datastoreItem xmlns:ds="http://schemas.openxmlformats.org/officeDocument/2006/customXml" ds:itemID="{AFBF9AA8-F593-4381-B09B-CBF6535A8C09}">
  <ds:schemaRefs>
    <ds:schemaRef ds:uri="http://schemas.microsoft.com/sharepoint/v3/contenttype/forms"/>
  </ds:schemaRefs>
</ds:datastoreItem>
</file>

<file path=customXml/itemProps3.xml><?xml version="1.0" encoding="utf-8"?>
<ds:datastoreItem xmlns:ds="http://schemas.openxmlformats.org/officeDocument/2006/customXml" ds:itemID="{E90C4ABF-39EA-4770-B0D8-CE7BE38EC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Ny premiemodell</vt:lpstr>
      <vt:lpstr>Ny premiemodell (2)</vt:lpstr>
      <vt:lpstr>Ark1</vt:lpstr>
      <vt:lpstr>'Ny premiemodell'!Utskriftsområde</vt:lpstr>
      <vt:lpstr>'Ny premiemodell (2)'!Utskriftsområde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2023-12-06T13:01:05Z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0x010100AE8E3A9E55AE1249934DE133E65095B1</vt:lpwstr>
  </property>
  <property fmtid="{D5CDD505-2E9C-101B-9397-08002B2CF9AE}" pid="3" name="MediaServiceImageTags">
    <vt:lpwstr/>
  </property>
</Properties>
</file>